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3"/>
  </bookViews>
  <sheets>
    <sheet name="тимч січ" sheetId="1" r:id="rId1"/>
    <sheet name="тимч лют" sheetId="2" r:id="rId2"/>
    <sheet name="лют" sheetId="3" r:id="rId3"/>
    <sheet name="бер" sheetId="4" r:id="rId4"/>
  </sheets>
  <definedNames>
    <definedName name="_xlnm.Print_Area" localSheetId="3">'бер'!$A$1:$AG$99</definedName>
    <definedName name="_xlnm.Print_Area" localSheetId="2">'лют'!$A$1:$AG$99</definedName>
    <definedName name="_xlnm.Print_Area" localSheetId="1">'тимч лют'!$A$1:$AG$99</definedName>
    <definedName name="_xlnm.Print_Area" localSheetId="0">'тимч січ'!$A$1:$AG$99</definedName>
  </definedNames>
  <calcPr fullCalcOnLoad="1"/>
</workbook>
</file>

<file path=xl/sharedStrings.xml><?xml version="1.0" encoding="utf-8"?>
<sst xmlns="http://schemas.openxmlformats.org/spreadsheetml/2006/main" count="416" uniqueCount="58">
  <si>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</si>
  <si>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</si>
  <si>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</si>
  <si>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</si>
  <si>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</si>
  <si>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</si>
  <si>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</si>
  <si>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</si>
  <si>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</si>
  <si>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</si>
  <si>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</si>
  <si>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</si>
  <si>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</si>
  <si>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</si>
  <si>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</si>
  <si>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</si>
  <si>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</si>
  <si>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</si>
  <si>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</si>
  <si>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</si>
  <si>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</si>
  <si>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</si>
  <si>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</si>
  <si>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</si>
  <si>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</si>
  <si>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</si>
  <si>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</si>
  <si>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</si>
  <si>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</si>
  <si>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</si>
  <si>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</si>
  <si>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</si>
  <si>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</si>
  <si>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</si>
  <si>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</si>
  <si>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</si>
  <si>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</si>
  <si>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</si>
  <si>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</si>
  <si>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</si>
  <si>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</si>
  <si>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</si>
  <si>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</si>
  <si>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</si>
  <si>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</si>
  <si>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</si>
  <si>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</si>
  <si>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</si>
  <si>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</si>
  <si>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</si>
  <si>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</si>
  <si>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</si>
  <si>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</si>
  <si>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</si>
  <si>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</si>
  <si>
    <t>надійшло доходів/план видатків
 на лютий (з урахуванням залишку січня)</t>
  </si>
  <si>
    <t>надійшло доходів/план видатків
 на березень</t>
  </si>
  <si>
    <t>по міському бюджету м.Черкаси у БЕРЕЗНІ 2016 р.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</si>
</sst>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22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D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3" sqref="A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37903.59999999999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2327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31675.6</v>
      </c>
      <c r="AG9" s="50">
        <f>AG10+AG15+AG24+AG33+AG47+AG52+AG54+AG61+AG62+AG71+AG72+AG76+AG88+AG81+AG83+AG82+AG69+AG89+AG91+AG90+AG70+AG40+AG92</f>
        <v>54806.8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1388.8</v>
      </c>
      <c r="AG10" s="27">
        <f>B10+C10-AF10</f>
        <v>4154.7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1317</v>
      </c>
      <c r="AG11" s="27">
        <f>B11+C11-AF11</f>
        <v>2998.5999999999995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61.99999999999996</v>
      </c>
      <c r="AG14" s="27">
        <f>AG10-AG11-AG12-AG13</f>
        <v>636.4000000000003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14073.599999999999</v>
      </c>
      <c r="AG15" s="27">
        <f aca="true" t="shared" si="3" ref="AG15:AG31">B15+C15-AF15</f>
        <v>21461.9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7831.3</v>
      </c>
      <c r="AG16" s="71">
        <f t="shared" si="3"/>
        <v>6418.899999999999</v>
      </c>
      <c r="AH16" s="75"/>
    </row>
    <row r="17" spans="1:34" ht="15.75">
      <c r="A17" s="3" t="s">
        <v>5</v>
      </c>
      <c r="B17" s="22">
        <f>14671.5+718.4</f>
        <v>15389.9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9575.7</v>
      </c>
      <c r="AG17" s="27">
        <f t="shared" si="3"/>
        <v>7367.700000000001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433.1</v>
      </c>
      <c r="AG19" s="27">
        <f t="shared" si="3"/>
        <v>1648.1</v>
      </c>
    </row>
    <row r="20" spans="1:33" ht="15.75">
      <c r="A20" s="3" t="s">
        <v>2</v>
      </c>
      <c r="B20" s="22">
        <f>12734.4-718.4</f>
        <v>12016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4041.8</v>
      </c>
      <c r="AG20" s="27">
        <f t="shared" si="3"/>
        <v>12193.900000000001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16.5</v>
      </c>
      <c r="AG21" s="27">
        <f t="shared" si="3"/>
        <v>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6.499999999999234</v>
      </c>
      <c r="AG23" s="27">
        <f t="shared" si="3"/>
        <v>246.20000000000059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7277.799999999999</v>
      </c>
      <c r="AG24" s="27">
        <f t="shared" si="3"/>
        <v>13363.2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7104.299999999999</v>
      </c>
      <c r="AG25" s="71">
        <f t="shared" si="3"/>
        <v>8624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5728.099999999999</v>
      </c>
      <c r="AG26" s="27">
        <f t="shared" si="3"/>
        <v>9832.300000000003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465.8</v>
      </c>
      <c r="AG27" s="27">
        <f t="shared" si="3"/>
        <v>948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885.5</v>
      </c>
      <c r="AG29" s="27">
        <f t="shared" si="3"/>
        <v>1659.9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4.9</v>
      </c>
      <c r="AG30" s="27">
        <f t="shared" si="3"/>
        <v>142.9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171.10000000000014</v>
      </c>
      <c r="AG32" s="27">
        <f>AG24-AG26-AG27-AG28-AG29-AG30-AG31</f>
        <v>500.39999999999793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93.2</v>
      </c>
      <c r="AG33" s="27">
        <f aca="true" t="shared" si="6" ref="AG33:AG38">B33+C33-AF33</f>
        <v>700.6999999999999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47.2</v>
      </c>
      <c r="AG34" s="27">
        <f t="shared" si="6"/>
        <v>119.89999999999999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45.7</v>
      </c>
      <c r="AG36" s="27">
        <f t="shared" si="6"/>
        <v>37.599999999999994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0.29999999999999716</v>
      </c>
      <c r="AG39" s="27">
        <f>AG33-AG34-AG36-AG38-AG35-AG37</f>
        <v>30.09999999999991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250.8</v>
      </c>
      <c r="AG40" s="27">
        <f aca="true" t="shared" si="8" ref="AG40:AG45">B40+C40-AF40</f>
        <v>519.4000000000001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235.3</v>
      </c>
      <c r="AG41" s="27">
        <f t="shared" si="8"/>
        <v>354.2999999999999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0.2</v>
      </c>
      <c r="AG43" s="27">
        <f t="shared" si="8"/>
        <v>8.4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2.5</v>
      </c>
      <c r="AG44" s="27">
        <f t="shared" si="8"/>
        <v>139.8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12.799999999999995</v>
      </c>
      <c r="AG46" s="27">
        <f>AG40-AG41-AG42-AG43-AG44-AG45</f>
        <v>16.900000000000176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78.9</v>
      </c>
      <c r="AG47" s="27">
        <f>B47+C47-AF47</f>
        <v>1279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68</v>
      </c>
      <c r="AG49" s="27">
        <f>B49+C49-AF49</f>
        <v>1031.4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10.9</v>
      </c>
      <c r="AG51" s="27">
        <f>AG47-AG49-AG48</f>
        <v>235.0999999999999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5525.300000000001</v>
      </c>
      <c r="AG52" s="27">
        <f aca="true" t="shared" si="12" ref="AG52:AG59">B52+C52-AF52</f>
        <v>582.2999999999984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2188.6000000000004</v>
      </c>
      <c r="AG54" s="22">
        <f t="shared" si="12"/>
        <v>2236.8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1494.2999999999997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214.7</v>
      </c>
      <c r="AG57" s="22">
        <f t="shared" si="12"/>
        <v>245.60000000000002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619.0000000000002</v>
      </c>
      <c r="AG60" s="22">
        <f>AG54-AG55-AG57-AG59-AG56-AG58</f>
        <v>491.8000000000004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22.2</v>
      </c>
      <c r="AG61" s="22">
        <f aca="true" t="shared" si="15" ref="AG61:AG67">B61+C61-AF61</f>
        <v>105.8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477.70000000000005</v>
      </c>
      <c r="AG62" s="22">
        <f t="shared" si="15"/>
        <v>1120.5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298.5</v>
      </c>
      <c r="AG63" s="22">
        <f t="shared" si="15"/>
        <v>757.2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92.69999999999999</v>
      </c>
      <c r="AG66" s="22">
        <f t="shared" si="15"/>
        <v>16.200000000000017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86.50000000000003</v>
      </c>
      <c r="AG68" s="22">
        <f>AG62-AG63-AG66-AG67-AG65-AG64</f>
        <v>316.7999999999999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209.4</v>
      </c>
      <c r="AG72" s="30">
        <f t="shared" si="17"/>
        <v>767.1999999999999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121.69999999999996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33.7</v>
      </c>
      <c r="AG76" s="30">
        <f t="shared" si="17"/>
        <v>253.3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30.1</v>
      </c>
      <c r="AG77" s="30">
        <f t="shared" si="17"/>
        <v>52.79999999999999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55.6</v>
      </c>
      <c r="AG89" s="22">
        <f t="shared" si="17"/>
        <v>2323.3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2327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31675.6</v>
      </c>
      <c r="AG94" s="58">
        <f>AG10+AG15+AG24+AG33+AG47+AG52+AG54+AG61+AG62+AG69+AG71+AG72+AG76+AG81+AG82+AG83+AG88+AG89+AG90+AG91+AG70+AG40+AG92</f>
        <v>54806.8</v>
      </c>
    </row>
    <row r="95" spans="1:33" ht="15.75">
      <c r="A95" s="3" t="s">
        <v>5</v>
      </c>
      <c r="B95" s="22">
        <f aca="true" t="shared" si="19" ref="B95:AD95">B11+B17+B26+B34+B55+B63+B73+B41+B77+B48</f>
        <v>38139.899999999994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18586.8</v>
      </c>
      <c r="AG95" s="27">
        <f>B95+C95-AF95</f>
        <v>23010.000000000004</v>
      </c>
    </row>
    <row r="96" spans="1:33" ht="15.75">
      <c r="A96" s="3" t="s">
        <v>2</v>
      </c>
      <c r="B96" s="22">
        <f aca="true" t="shared" si="20" ref="B96:AD96">B12+B20+B29+B36+B57+B66+B44+B80+B74+B53</f>
        <v>15253.500000000002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5804.8</v>
      </c>
      <c r="AG96" s="27">
        <f>B96+C96-AF96</f>
        <v>15386.600000000002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465.8</v>
      </c>
      <c r="AG97" s="27">
        <f>B97+C97-AF97</f>
        <v>949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455.69999999999993</v>
      </c>
      <c r="AG98" s="27">
        <f>B98+C98-AF98</f>
        <v>2016.5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89.4</v>
      </c>
      <c r="AG99" s="27">
        <f>B99+C99-AF99</f>
        <v>1650.1999999999998</v>
      </c>
    </row>
    <row r="100" spans="1:33" ht="12.75">
      <c r="A100" s="1" t="s">
        <v>41</v>
      </c>
      <c r="B100" s="2">
        <f aca="true" t="shared" si="24" ref="B100:U100">B94-B95-B96-B97-B98-B99</f>
        <v>13956.400000000012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190.69999999999993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6273.099999999999</v>
      </c>
      <c r="AG100" s="2">
        <f>AG94-AG95-AG96-AG97-AG98-AG99</f>
        <v>11794.499999999996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" sqref="O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110.25">
      <c r="A4" s="41" t="s">
        <v>29</v>
      </c>
      <c r="B4" s="9" t="s">
        <v>55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7544.1</v>
      </c>
      <c r="AF7" s="72"/>
      <c r="AG7" s="48"/>
    </row>
    <row r="8" spans="1:55" ht="18" customHeight="1">
      <c r="A8" s="60" t="s">
        <v>34</v>
      </c>
      <c r="B8" s="40">
        <f>SUM(D8:AB8)</f>
        <v>77950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>
        <v>4763.4</v>
      </c>
      <c r="P8" s="55">
        <v>3118.5</v>
      </c>
      <c r="Q8" s="55">
        <v>4391.9</v>
      </c>
      <c r="R8" s="55">
        <v>4515.8</v>
      </c>
      <c r="S8" s="57">
        <v>5144</v>
      </c>
      <c r="T8" s="57">
        <v>3174.5</v>
      </c>
      <c r="U8" s="55">
        <v>3480.6</v>
      </c>
      <c r="V8" s="55">
        <v>1664.6</v>
      </c>
      <c r="W8" s="55">
        <v>3536.9</v>
      </c>
      <c r="X8" s="56">
        <v>6256.2</v>
      </c>
      <c r="Y8" s="56"/>
      <c r="Z8" s="56"/>
      <c r="AA8" s="56"/>
      <c r="AB8" s="55"/>
      <c r="AC8" s="23"/>
      <c r="AD8" s="23"/>
      <c r="AE8" s="61">
        <f>156092.8-805.6</f>
        <v>155287.19999999998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136437.9</v>
      </c>
      <c r="C9" s="24">
        <f t="shared" si="0"/>
        <v>0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3132.6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28667.100000000002</v>
      </c>
      <c r="P9" s="24">
        <f t="shared" si="0"/>
        <v>3514.6</v>
      </c>
      <c r="Q9" s="24">
        <f t="shared" si="0"/>
        <v>8499.9</v>
      </c>
      <c r="R9" s="24">
        <f t="shared" si="0"/>
        <v>1901.5</v>
      </c>
      <c r="S9" s="24">
        <f t="shared" si="0"/>
        <v>4202.900000000001</v>
      </c>
      <c r="T9" s="24">
        <f t="shared" si="0"/>
        <v>10309.3</v>
      </c>
      <c r="U9" s="24">
        <f t="shared" si="0"/>
        <v>4934.9</v>
      </c>
      <c r="V9" s="24">
        <f t="shared" si="0"/>
        <v>13729.1</v>
      </c>
      <c r="W9" s="24">
        <f t="shared" si="0"/>
        <v>2813.8</v>
      </c>
      <c r="X9" s="24">
        <f t="shared" si="0"/>
        <v>1229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112283.29999999999</v>
      </c>
      <c r="AG9" s="50">
        <f>AG10+AG15+AG24+AG33+AG47+AG52+AG54+AG61+AG62+AG71+AG72+AG76+AG88+AG81+AG83+AG82+AG69+AG89+AG91+AG90+AG70+AG40+AG92</f>
        <v>24154.599999999995</v>
      </c>
      <c r="AH9" s="49"/>
      <c r="AI9" s="49"/>
    </row>
    <row r="10" spans="1:33" ht="15.75">
      <c r="A10" s="4" t="s">
        <v>4</v>
      </c>
      <c r="B10" s="22">
        <v>5546.1</v>
      </c>
      <c r="C10" s="22"/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>
        <v>24.1</v>
      </c>
      <c r="P10" s="22">
        <v>37.5</v>
      </c>
      <c r="Q10" s="22">
        <v>50.9</v>
      </c>
      <c r="R10" s="22">
        <v>14.3</v>
      </c>
      <c r="S10" s="26">
        <v>10.2</v>
      </c>
      <c r="T10" s="26">
        <v>5.2</v>
      </c>
      <c r="U10" s="26">
        <v>1502.8</v>
      </c>
      <c r="V10" s="26">
        <v>556.3</v>
      </c>
      <c r="W10" s="26">
        <v>715.7</v>
      </c>
      <c r="X10" s="22">
        <v>52.4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4358.2</v>
      </c>
      <c r="AG10" s="27">
        <f>B10+C10-AF10</f>
        <v>1187.9000000000005</v>
      </c>
    </row>
    <row r="11" spans="1:33" ht="15.75">
      <c r="A11" s="3" t="s">
        <v>5</v>
      </c>
      <c r="B11" s="22">
        <f>4281.5+10.4</f>
        <v>4291.9</v>
      </c>
      <c r="C11" s="22"/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>
        <v>0.3</v>
      </c>
      <c r="P11" s="22"/>
      <c r="Q11" s="22">
        <v>0.2</v>
      </c>
      <c r="R11" s="22"/>
      <c r="S11" s="26"/>
      <c r="T11" s="26">
        <v>0.2</v>
      </c>
      <c r="U11" s="26">
        <v>1502.8</v>
      </c>
      <c r="V11" s="26">
        <v>529.2</v>
      </c>
      <c r="W11" s="26">
        <v>582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3931.7</v>
      </c>
      <c r="AG11" s="27">
        <f>B11+C11-AF11</f>
        <v>360.1999999999998</v>
      </c>
    </row>
    <row r="12" spans="1:33" ht="15.75">
      <c r="A12" s="3" t="s">
        <v>2</v>
      </c>
      <c r="B12" s="36">
        <v>550.6</v>
      </c>
      <c r="C12" s="22"/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>
        <v>96.8</v>
      </c>
      <c r="X12" s="22">
        <v>35.3</v>
      </c>
      <c r="Y12" s="26"/>
      <c r="Z12" s="26"/>
      <c r="AA12" s="26"/>
      <c r="AB12" s="22"/>
      <c r="AC12" s="22"/>
      <c r="AD12" s="22"/>
      <c r="AE12" s="22"/>
      <c r="AF12" s="22">
        <f t="shared" si="1"/>
        <v>141.89999999999998</v>
      </c>
      <c r="AG12" s="27">
        <f>B12+C12-AF12</f>
        <v>408.70000000000005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703.6000000000007</v>
      </c>
      <c r="C14" s="22">
        <f t="shared" si="2"/>
        <v>0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23.8</v>
      </c>
      <c r="P14" s="22">
        <f t="shared" si="2"/>
        <v>37.5</v>
      </c>
      <c r="Q14" s="22">
        <f t="shared" si="2"/>
        <v>50.699999999999996</v>
      </c>
      <c r="R14" s="22">
        <f t="shared" si="2"/>
        <v>14.3</v>
      </c>
      <c r="S14" s="22">
        <f t="shared" si="2"/>
        <v>10.2</v>
      </c>
      <c r="T14" s="22">
        <f t="shared" si="2"/>
        <v>5</v>
      </c>
      <c r="U14" s="22">
        <f t="shared" si="2"/>
        <v>0</v>
      </c>
      <c r="V14" s="22">
        <f t="shared" si="2"/>
        <v>27.09999999999991</v>
      </c>
      <c r="W14" s="22">
        <f t="shared" si="2"/>
        <v>36.90000000000005</v>
      </c>
      <c r="X14" s="22">
        <f t="shared" si="2"/>
        <v>17.1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284.5999999999999</v>
      </c>
      <c r="AG14" s="27">
        <f>AG10-AG11-AG12-AG13</f>
        <v>419.0000000000007</v>
      </c>
    </row>
    <row r="15" spans="1:33" ht="15" customHeight="1">
      <c r="A15" s="4" t="s">
        <v>6</v>
      </c>
      <c r="B15" s="22">
        <v>52420.7</v>
      </c>
      <c r="C15" s="22"/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>
        <v>3434.8</v>
      </c>
      <c r="Q15" s="27">
        <v>4933.2</v>
      </c>
      <c r="R15" s="22">
        <v>160.9</v>
      </c>
      <c r="S15" s="26">
        <v>167.4</v>
      </c>
      <c r="T15" s="26">
        <v>314.1</v>
      </c>
      <c r="U15" s="26">
        <v>2557.2</v>
      </c>
      <c r="V15" s="26">
        <v>10885.5</v>
      </c>
      <c r="W15" s="26">
        <v>1595.8</v>
      </c>
      <c r="X15" s="22">
        <v>93.6</v>
      </c>
      <c r="Y15" s="26"/>
      <c r="Z15" s="26"/>
      <c r="AA15" s="26"/>
      <c r="AB15" s="22"/>
      <c r="AC15" s="22"/>
      <c r="AD15" s="22"/>
      <c r="AE15" s="22"/>
      <c r="AF15" s="27">
        <f t="shared" si="1"/>
        <v>38216.1</v>
      </c>
      <c r="AG15" s="27">
        <f aca="true" t="shared" si="3" ref="AG15:AG31">B15+C15-AF15</f>
        <v>14204.599999999999</v>
      </c>
    </row>
    <row r="16" spans="1:34" s="70" customFormat="1" ht="15" customHeight="1">
      <c r="A16" s="65" t="s">
        <v>46</v>
      </c>
      <c r="B16" s="66">
        <v>14260.4</v>
      </c>
      <c r="C16" s="66"/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>
        <v>1648.4</v>
      </c>
      <c r="R16" s="66">
        <v>0.1</v>
      </c>
      <c r="S16" s="68"/>
      <c r="T16" s="68"/>
      <c r="U16" s="68"/>
      <c r="V16" s="68">
        <v>3694.8</v>
      </c>
      <c r="W16" s="68">
        <v>239.7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13414.300000000003</v>
      </c>
      <c r="AG16" s="71">
        <f t="shared" si="3"/>
        <v>846.0999999999967</v>
      </c>
      <c r="AH16" s="75"/>
    </row>
    <row r="17" spans="1:34" ht="15.75">
      <c r="A17" s="3" t="s">
        <v>5</v>
      </c>
      <c r="B17" s="22">
        <v>26180.9</v>
      </c>
      <c r="C17" s="22"/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>
        <v>3348.6</v>
      </c>
      <c r="Q17" s="27"/>
      <c r="R17" s="22"/>
      <c r="S17" s="26"/>
      <c r="T17" s="26"/>
      <c r="U17" s="26">
        <v>2163.6</v>
      </c>
      <c r="V17" s="26">
        <v>10156.4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25244.300000000003</v>
      </c>
      <c r="AG17" s="27">
        <f t="shared" si="3"/>
        <v>936.5999999999985</v>
      </c>
      <c r="AH17" s="6"/>
    </row>
    <row r="18" spans="1:33" ht="15.75">
      <c r="A18" s="3" t="s">
        <v>3</v>
      </c>
      <c r="B18" s="22">
        <v>10.6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>
        <v>4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</v>
      </c>
      <c r="AG18" s="27">
        <f t="shared" si="3"/>
        <v>6.6</v>
      </c>
    </row>
    <row r="19" spans="1:33" ht="15.75">
      <c r="A19" s="3" t="s">
        <v>1</v>
      </c>
      <c r="B19" s="22">
        <v>4871.9</v>
      </c>
      <c r="C19" s="22"/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>
        <v>86.2</v>
      </c>
      <c r="Q19" s="27"/>
      <c r="R19" s="22">
        <v>0.1</v>
      </c>
      <c r="S19" s="26">
        <v>55.3</v>
      </c>
      <c r="T19" s="26">
        <v>64.8</v>
      </c>
      <c r="U19" s="26">
        <v>145.1</v>
      </c>
      <c r="V19" s="26">
        <v>546</v>
      </c>
      <c r="W19" s="26">
        <v>625.6</v>
      </c>
      <c r="X19" s="22">
        <v>89.3</v>
      </c>
      <c r="Y19" s="26"/>
      <c r="Z19" s="26"/>
      <c r="AA19" s="26"/>
      <c r="AB19" s="22"/>
      <c r="AC19" s="22"/>
      <c r="AD19" s="22"/>
      <c r="AE19" s="22"/>
      <c r="AF19" s="27">
        <f t="shared" si="1"/>
        <v>2045.4999999999998</v>
      </c>
      <c r="AG19" s="27">
        <f t="shared" si="3"/>
        <v>2826.3999999999996</v>
      </c>
    </row>
    <row r="20" spans="1:33" ht="15.75">
      <c r="A20" s="3" t="s">
        <v>2</v>
      </c>
      <c r="B20" s="22">
        <v>17096.8</v>
      </c>
      <c r="C20" s="22"/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>
        <v>3680.6</v>
      </c>
      <c r="R20" s="22"/>
      <c r="S20" s="26">
        <v>96.8</v>
      </c>
      <c r="T20" s="26">
        <v>2.2</v>
      </c>
      <c r="U20" s="26">
        <v>30.4</v>
      </c>
      <c r="V20" s="26">
        <v>160.1</v>
      </c>
      <c r="W20" s="26">
        <v>658.7</v>
      </c>
      <c r="X20" s="22">
        <v>3.6</v>
      </c>
      <c r="Y20" s="26"/>
      <c r="Z20" s="26"/>
      <c r="AA20" s="26"/>
      <c r="AB20" s="22"/>
      <c r="AC20" s="22"/>
      <c r="AD20" s="22"/>
      <c r="AE20" s="22"/>
      <c r="AF20" s="27">
        <f t="shared" si="1"/>
        <v>8674.2</v>
      </c>
      <c r="AG20" s="27">
        <f t="shared" si="3"/>
        <v>8422.599999999999</v>
      </c>
    </row>
    <row r="21" spans="1:33" ht="15.75">
      <c r="A21" s="3" t="s">
        <v>17</v>
      </c>
      <c r="B21" s="22">
        <v>2567.6</v>
      </c>
      <c r="C21" s="22"/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>
        <v>1250.6</v>
      </c>
      <c r="R21" s="22">
        <v>160.8</v>
      </c>
      <c r="S21" s="26"/>
      <c r="T21" s="26">
        <v>241</v>
      </c>
      <c r="U21" s="22">
        <v>218.1</v>
      </c>
      <c r="V21" s="22"/>
      <c r="W21" s="22">
        <v>277.6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2164.6</v>
      </c>
      <c r="AG21" s="27">
        <f t="shared" si="3"/>
        <v>403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1692.8999999999965</v>
      </c>
      <c r="C23" s="22">
        <f t="shared" si="4"/>
        <v>0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2.7000623958883807E-13</v>
      </c>
      <c r="Q23" s="22">
        <f t="shared" si="4"/>
        <v>2</v>
      </c>
      <c r="R23" s="22">
        <f t="shared" si="4"/>
        <v>0</v>
      </c>
      <c r="S23" s="22">
        <f t="shared" si="4"/>
        <v>15.300000000000011</v>
      </c>
      <c r="T23" s="22">
        <f t="shared" si="4"/>
        <v>2.1000000000000227</v>
      </c>
      <c r="U23" s="22">
        <f t="shared" si="4"/>
        <v>-8.526512829121202E-14</v>
      </c>
      <c r="V23" s="22">
        <f t="shared" si="4"/>
        <v>23.00000000000037</v>
      </c>
      <c r="W23" s="22">
        <f t="shared" si="4"/>
        <v>33.899999999999864</v>
      </c>
      <c r="X23" s="22">
        <f t="shared" si="4"/>
        <v>0.6999999999999971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83.49999999999969</v>
      </c>
      <c r="AG23" s="27">
        <f t="shared" si="3"/>
        <v>1609.3999999999967</v>
      </c>
    </row>
    <row r="24" spans="1:33" ht="15" customHeight="1">
      <c r="A24" s="4" t="s">
        <v>7</v>
      </c>
      <c r="B24" s="22">
        <v>21910.8</v>
      </c>
      <c r="C24" s="22"/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>
        <v>2584.4</v>
      </c>
      <c r="R24" s="27"/>
      <c r="S24" s="26"/>
      <c r="T24" s="26">
        <v>8528.6</v>
      </c>
      <c r="U24" s="26">
        <v>385.3</v>
      </c>
      <c r="V24" s="26">
        <v>454.2</v>
      </c>
      <c r="W24" s="26">
        <v>396.4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19626.7</v>
      </c>
      <c r="AG24" s="27">
        <f t="shared" si="3"/>
        <v>2284.0999999999985</v>
      </c>
    </row>
    <row r="25" spans="1:34" s="70" customFormat="1" ht="15" customHeight="1">
      <c r="A25" s="65" t="s">
        <v>47</v>
      </c>
      <c r="B25" s="66">
        <v>16643.4</v>
      </c>
      <c r="C25" s="66"/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>
        <v>2458.6</v>
      </c>
      <c r="R25" s="69"/>
      <c r="S25" s="68"/>
      <c r="T25" s="68">
        <v>4587.6</v>
      </c>
      <c r="U25" s="68">
        <v>87.8</v>
      </c>
      <c r="V25" s="68">
        <v>415.3</v>
      </c>
      <c r="W25" s="68">
        <v>396.4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15049.999999999998</v>
      </c>
      <c r="AG25" s="71">
        <f t="shared" si="3"/>
        <v>1593.4000000000033</v>
      </c>
      <c r="AH25" s="75"/>
    </row>
    <row r="26" spans="1:34" ht="15.75">
      <c r="A26" s="3" t="s">
        <v>5</v>
      </c>
      <c r="B26" s="22">
        <v>15298.8</v>
      </c>
      <c r="C26" s="22"/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>
        <v>8251</v>
      </c>
      <c r="U26" s="26">
        <v>357.7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14336.8</v>
      </c>
      <c r="AG26" s="27">
        <f t="shared" si="3"/>
        <v>962</v>
      </c>
      <c r="AH26" s="6"/>
    </row>
    <row r="27" spans="1:33" ht="15.75">
      <c r="A27" s="3" t="s">
        <v>3</v>
      </c>
      <c r="B27" s="22">
        <v>1509.5</v>
      </c>
      <c r="C27" s="22"/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>
        <v>278.3</v>
      </c>
      <c r="R27" s="22"/>
      <c r="S27" s="26"/>
      <c r="T27" s="26">
        <v>117.8</v>
      </c>
      <c r="U27" s="26"/>
      <c r="V27" s="26">
        <v>152.1</v>
      </c>
      <c r="W27" s="26">
        <v>196.9</v>
      </c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1210.9</v>
      </c>
      <c r="AG27" s="27">
        <f t="shared" si="3"/>
        <v>298.5999999999999</v>
      </c>
    </row>
    <row r="28" spans="1:33" ht="15.75">
      <c r="A28" s="3" t="s">
        <v>1</v>
      </c>
      <c r="B28" s="22">
        <v>346.9</v>
      </c>
      <c r="C28" s="22"/>
      <c r="D28" s="22"/>
      <c r="E28" s="22"/>
      <c r="F28" s="22"/>
      <c r="G28" s="22">
        <v>19.5</v>
      </c>
      <c r="H28" s="22">
        <v>2.9</v>
      </c>
      <c r="I28" s="22"/>
      <c r="J28" s="26"/>
      <c r="K28" s="22">
        <v>68.3</v>
      </c>
      <c r="L28" s="22"/>
      <c r="M28" s="22"/>
      <c r="N28" s="22"/>
      <c r="O28" s="27"/>
      <c r="P28" s="22"/>
      <c r="Q28" s="27">
        <v>78.1</v>
      </c>
      <c r="R28" s="22"/>
      <c r="S28" s="26"/>
      <c r="T28" s="26">
        <v>10.6</v>
      </c>
      <c r="U28" s="26"/>
      <c r="V28" s="26">
        <v>165.4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344.79999999999995</v>
      </c>
      <c r="AG28" s="27">
        <f t="shared" si="3"/>
        <v>2.1000000000000227</v>
      </c>
    </row>
    <row r="29" spans="1:33" ht="15.75">
      <c r="A29" s="3" t="s">
        <v>2</v>
      </c>
      <c r="B29" s="22">
        <v>4014.6</v>
      </c>
      <c r="C29" s="22"/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>
        <v>1975.3</v>
      </c>
      <c r="R29" s="22"/>
      <c r="S29" s="26"/>
      <c r="T29" s="26">
        <v>126.5</v>
      </c>
      <c r="U29" s="26">
        <v>2</v>
      </c>
      <c r="V29" s="26">
        <v>97.4</v>
      </c>
      <c r="W29" s="26">
        <v>199.5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3286.2000000000003</v>
      </c>
      <c r="AG29" s="27">
        <f t="shared" si="3"/>
        <v>728.3999999999996</v>
      </c>
    </row>
    <row r="30" spans="1:33" ht="15.75">
      <c r="A30" s="3" t="s">
        <v>17</v>
      </c>
      <c r="B30" s="22">
        <v>146.8</v>
      </c>
      <c r="C30" s="22"/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>
        <v>128.1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133</v>
      </c>
      <c r="AG30" s="27">
        <f t="shared" si="3"/>
        <v>13.800000000000011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594.2000000000005</v>
      </c>
      <c r="C32" s="22">
        <f t="shared" si="5"/>
        <v>0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52.50000000000003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124.60000000000005</v>
      </c>
      <c r="R32" s="22">
        <f t="shared" si="5"/>
        <v>0</v>
      </c>
      <c r="S32" s="22">
        <f t="shared" si="5"/>
        <v>0</v>
      </c>
      <c r="T32" s="22">
        <f t="shared" si="5"/>
        <v>22.700000000000358</v>
      </c>
      <c r="U32" s="22">
        <f t="shared" si="5"/>
        <v>25.600000000000023</v>
      </c>
      <c r="V32" s="22">
        <f t="shared" si="5"/>
        <v>39.30000000000001</v>
      </c>
      <c r="W32" s="22">
        <f t="shared" si="5"/>
        <v>-2.842170943040401E-14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315.00000000000057</v>
      </c>
      <c r="AG32" s="27">
        <f>AG24-AG26-AG27-AG28-AG29-AG30-AG31</f>
        <v>279.19999999999897</v>
      </c>
    </row>
    <row r="33" spans="1:33" ht="15" customHeight="1">
      <c r="A33" s="4" t="s">
        <v>8</v>
      </c>
      <c r="B33" s="22">
        <v>243.4</v>
      </c>
      <c r="C33" s="22"/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>
        <v>5</v>
      </c>
      <c r="T33" s="26"/>
      <c r="U33" s="26">
        <v>62.5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160.7</v>
      </c>
      <c r="AG33" s="27">
        <f aca="true" t="shared" si="6" ref="AG33:AG38">B33+C33-AF33</f>
        <v>82.70000000000002</v>
      </c>
    </row>
    <row r="34" spans="1:33" ht="15.75">
      <c r="A34" s="3" t="s">
        <v>5</v>
      </c>
      <c r="B34" s="22">
        <v>115</v>
      </c>
      <c r="C34" s="22"/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>
        <v>62.5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109.7</v>
      </c>
      <c r="AG34" s="27">
        <f t="shared" si="6"/>
        <v>5.299999999999997</v>
      </c>
    </row>
    <row r="35" spans="1:33" ht="15.75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113.4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>
        <v>4.9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50.6</v>
      </c>
      <c r="AG36" s="27">
        <f t="shared" si="6"/>
        <v>62.800000000000004</v>
      </c>
    </row>
    <row r="37" spans="1:33" ht="15.75">
      <c r="A37" s="3" t="s">
        <v>17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0.09999999999999964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0.3999999999999968</v>
      </c>
      <c r="AG39" s="27">
        <f>AG33-AG34-AG36-AG38-AG35-AG37</f>
        <v>14.600000000000016</v>
      </c>
    </row>
    <row r="40" spans="1:33" ht="15" customHeight="1">
      <c r="A40" s="4" t="s">
        <v>33</v>
      </c>
      <c r="B40" s="22">
        <v>734.8</v>
      </c>
      <c r="C40" s="22"/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>
        <v>3.2</v>
      </c>
      <c r="Q40" s="27"/>
      <c r="R40" s="27"/>
      <c r="S40" s="26">
        <v>114.6</v>
      </c>
      <c r="T40" s="26"/>
      <c r="U40" s="26"/>
      <c r="V40" s="26">
        <v>291.3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659.9000000000001</v>
      </c>
      <c r="AG40" s="27">
        <f aca="true" t="shared" si="8" ref="AG40:AG45">B40+C40-AF40</f>
        <v>74.89999999999986</v>
      </c>
    </row>
    <row r="41" spans="1:34" ht="15.75">
      <c r="A41" s="3" t="s">
        <v>5</v>
      </c>
      <c r="B41" s="22">
        <v>552.5</v>
      </c>
      <c r="C41" s="22"/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288.8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524.1</v>
      </c>
      <c r="AG41" s="27">
        <f t="shared" si="8"/>
        <v>28.399999999999977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6.5</v>
      </c>
      <c r="C43" s="22"/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>
        <v>2.1</v>
      </c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2.3000000000000003</v>
      </c>
      <c r="AG43" s="27">
        <f t="shared" si="8"/>
        <v>4.199999999999999</v>
      </c>
    </row>
    <row r="44" spans="1:33" ht="15.75">
      <c r="A44" s="3" t="s">
        <v>2</v>
      </c>
      <c r="B44" s="22">
        <v>140.3</v>
      </c>
      <c r="C44" s="22"/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>
        <v>0.8</v>
      </c>
      <c r="Q44" s="22"/>
      <c r="R44" s="22"/>
      <c r="S44" s="26">
        <v>112.4</v>
      </c>
      <c r="T44" s="26"/>
      <c r="U44" s="26"/>
      <c r="V44" s="26">
        <v>2.2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117.9</v>
      </c>
      <c r="AG44" s="27">
        <f t="shared" si="8"/>
        <v>22.400000000000006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35.49999999999994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0.30000000000000004</v>
      </c>
      <c r="Q46" s="22">
        <f t="shared" si="10"/>
        <v>0</v>
      </c>
      <c r="R46" s="22">
        <f t="shared" si="10"/>
        <v>0</v>
      </c>
      <c r="S46" s="22">
        <f t="shared" si="10"/>
        <v>2.1999999999999886</v>
      </c>
      <c r="T46" s="22">
        <f t="shared" si="10"/>
        <v>0</v>
      </c>
      <c r="U46" s="22">
        <f t="shared" si="10"/>
        <v>0</v>
      </c>
      <c r="V46" s="22">
        <f t="shared" si="10"/>
        <v>0.2999999999999998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15.599999999999984</v>
      </c>
      <c r="AG46" s="27">
        <f>AG40-AG41-AG42-AG43-AG44-AG45</f>
        <v>19.899999999999878</v>
      </c>
    </row>
    <row r="47" spans="1:33" ht="17.25" customHeight="1">
      <c r="A47" s="4" t="s">
        <v>15</v>
      </c>
      <c r="B47" s="36">
        <v>966.4</v>
      </c>
      <c r="C47" s="22"/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>
        <v>10.7</v>
      </c>
      <c r="Q47" s="28">
        <v>4.9</v>
      </c>
      <c r="R47" s="28"/>
      <c r="S47" s="29">
        <v>126.7</v>
      </c>
      <c r="T47" s="29"/>
      <c r="U47" s="28"/>
      <c r="V47" s="28">
        <v>451</v>
      </c>
      <c r="W47" s="28">
        <v>1.9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674.1</v>
      </c>
      <c r="AG47" s="27">
        <f>B47+C47-AF47</f>
        <v>292.29999999999995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861.2</v>
      </c>
      <c r="C49" s="22"/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>
        <v>4.1</v>
      </c>
      <c r="R49" s="22"/>
      <c r="S49" s="26">
        <v>126.5</v>
      </c>
      <c r="T49" s="26"/>
      <c r="U49" s="22"/>
      <c r="V49" s="22">
        <v>407.9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606.5</v>
      </c>
      <c r="AG49" s="27">
        <f>B49+C49-AF49</f>
        <v>254.70000000000005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105.19999999999993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10.7</v>
      </c>
      <c r="Q51" s="22">
        <f t="shared" si="11"/>
        <v>0.8000000000000007</v>
      </c>
      <c r="R51" s="22">
        <f t="shared" si="11"/>
        <v>0</v>
      </c>
      <c r="S51" s="22">
        <f t="shared" si="11"/>
        <v>0.20000000000000284</v>
      </c>
      <c r="T51" s="22">
        <f t="shared" si="11"/>
        <v>0</v>
      </c>
      <c r="U51" s="22">
        <f t="shared" si="11"/>
        <v>0</v>
      </c>
      <c r="V51" s="22">
        <f t="shared" si="11"/>
        <v>43.10000000000002</v>
      </c>
      <c r="W51" s="22">
        <f t="shared" si="11"/>
        <v>1.9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67.60000000000004</v>
      </c>
      <c r="AG51" s="27">
        <f>AG47-AG49-AG48</f>
        <v>37.59999999999991</v>
      </c>
    </row>
    <row r="52" spans="1:33" ht="15" customHeight="1">
      <c r="A52" s="4" t="s">
        <v>0</v>
      </c>
      <c r="B52" s="22">
        <v>8705.9</v>
      </c>
      <c r="C52" s="22"/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>
        <v>788.4</v>
      </c>
      <c r="R52" s="22">
        <v>894.3</v>
      </c>
      <c r="S52" s="26"/>
      <c r="T52" s="26">
        <v>61.1</v>
      </c>
      <c r="U52" s="26"/>
      <c r="V52" s="26">
        <v>517.2</v>
      </c>
      <c r="W52" s="26"/>
      <c r="X52" s="22">
        <v>111.3</v>
      </c>
      <c r="Y52" s="26"/>
      <c r="Z52" s="26"/>
      <c r="AA52" s="26"/>
      <c r="AB52" s="22"/>
      <c r="AC52" s="22"/>
      <c r="AD52" s="22"/>
      <c r="AE52" s="22"/>
      <c r="AF52" s="27">
        <f t="shared" si="9"/>
        <v>7897.600000000001</v>
      </c>
      <c r="AG52" s="27">
        <f aca="true" t="shared" si="12" ref="AG52:AG59">B52+C52-AF52</f>
        <v>808.2999999999984</v>
      </c>
    </row>
    <row r="53" spans="1:33" ht="15" customHeight="1">
      <c r="A53" s="3" t="s">
        <v>2</v>
      </c>
      <c r="B53" s="22">
        <v>819.3</v>
      </c>
      <c r="C53" s="22"/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61.1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429.6</v>
      </c>
      <c r="AG53" s="27">
        <f t="shared" si="12"/>
        <v>389.69999999999993</v>
      </c>
    </row>
    <row r="54" spans="1:34" ht="15" customHeight="1">
      <c r="A54" s="4" t="s">
        <v>9</v>
      </c>
      <c r="B54" s="44">
        <v>5130.6</v>
      </c>
      <c r="C54" s="22"/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>
        <v>135.1</v>
      </c>
      <c r="R54" s="22"/>
      <c r="S54" s="26"/>
      <c r="T54" s="26">
        <v>1382.9</v>
      </c>
      <c r="U54" s="26">
        <v>3.4</v>
      </c>
      <c r="V54" s="26">
        <v>310.7</v>
      </c>
      <c r="W54" s="26">
        <v>57</v>
      </c>
      <c r="X54" s="22">
        <v>0.3</v>
      </c>
      <c r="Y54" s="26"/>
      <c r="Z54" s="26"/>
      <c r="AA54" s="26"/>
      <c r="AB54" s="22"/>
      <c r="AC54" s="22"/>
      <c r="AD54" s="22"/>
      <c r="AE54" s="22"/>
      <c r="AF54" s="27">
        <f t="shared" si="9"/>
        <v>4078.0000000000005</v>
      </c>
      <c r="AG54" s="22">
        <f t="shared" si="12"/>
        <v>1052.6</v>
      </c>
      <c r="AH54" s="6"/>
    </row>
    <row r="55" spans="1:34" ht="15.75">
      <c r="A55" s="3" t="s">
        <v>5</v>
      </c>
      <c r="B55" s="22">
        <v>2800</v>
      </c>
      <c r="C55" s="22"/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>
        <v>1304.2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2659.1000000000004</v>
      </c>
      <c r="AG55" s="22">
        <f t="shared" si="12"/>
        <v>140.89999999999964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783</v>
      </c>
      <c r="C57" s="22"/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>
        <v>6.8</v>
      </c>
      <c r="R57" s="22"/>
      <c r="S57" s="26"/>
      <c r="T57" s="26">
        <v>9.7</v>
      </c>
      <c r="U57" s="26">
        <v>3.4</v>
      </c>
      <c r="V57" s="26">
        <v>19.2</v>
      </c>
      <c r="W57" s="26">
        <v>41.9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295.7</v>
      </c>
      <c r="AG57" s="22">
        <f t="shared" si="12"/>
        <v>487.3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1542.5000000000005</v>
      </c>
      <c r="C60" s="22">
        <f t="shared" si="13"/>
        <v>0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123.19999999999999</v>
      </c>
      <c r="R60" s="22">
        <f t="shared" si="13"/>
        <v>0</v>
      </c>
      <c r="S60" s="22">
        <f t="shared" si="13"/>
        <v>0</v>
      </c>
      <c r="T60" s="22">
        <f t="shared" si="13"/>
        <v>69.00000000000004</v>
      </c>
      <c r="U60" s="22">
        <f t="shared" si="13"/>
        <v>0</v>
      </c>
      <c r="V60" s="22">
        <f t="shared" si="13"/>
        <v>291.5</v>
      </c>
      <c r="W60" s="22">
        <f t="shared" si="13"/>
        <v>15.100000000000001</v>
      </c>
      <c r="X60" s="22">
        <f t="shared" si="13"/>
        <v>0.3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1118.1000000000001</v>
      </c>
      <c r="AG60" s="22">
        <f>AG54-AG55-AG57-AG59-AG56-AG58</f>
        <v>424.40000000000026</v>
      </c>
    </row>
    <row r="61" spans="1:33" ht="15" customHeight="1">
      <c r="A61" s="4" t="s">
        <v>10</v>
      </c>
      <c r="B61" s="22">
        <v>138.2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>
        <v>3</v>
      </c>
      <c r="R61" s="22"/>
      <c r="S61" s="26"/>
      <c r="T61" s="26"/>
      <c r="U61" s="26"/>
      <c r="V61" s="26">
        <v>5</v>
      </c>
      <c r="W61" s="26">
        <v>12.1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42.3</v>
      </c>
      <c r="AG61" s="22">
        <f aca="true" t="shared" si="15" ref="AG61:AG67">B61+C61-AF61</f>
        <v>95.89999999999999</v>
      </c>
    </row>
    <row r="62" spans="1:33" ht="15" customHeight="1">
      <c r="A62" s="4" t="s">
        <v>11</v>
      </c>
      <c r="B62" s="22">
        <v>1486.3</v>
      </c>
      <c r="C62" s="22"/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>
        <v>28.4</v>
      </c>
      <c r="Q62" s="27"/>
      <c r="R62" s="22"/>
      <c r="S62" s="26"/>
      <c r="T62" s="26">
        <v>17.4</v>
      </c>
      <c r="U62" s="26">
        <v>423.7</v>
      </c>
      <c r="V62" s="26">
        <v>90.6</v>
      </c>
      <c r="W62" s="26">
        <v>34.9</v>
      </c>
      <c r="X62" s="22">
        <v>37</v>
      </c>
      <c r="Y62" s="26"/>
      <c r="Z62" s="26"/>
      <c r="AA62" s="26"/>
      <c r="AB62" s="22"/>
      <c r="AC62" s="22"/>
      <c r="AD62" s="22"/>
      <c r="AE62" s="22"/>
      <c r="AF62" s="27">
        <f t="shared" si="14"/>
        <v>1109.7</v>
      </c>
      <c r="AG62" s="22">
        <f t="shared" si="15"/>
        <v>376.5999999999999</v>
      </c>
    </row>
    <row r="63" spans="1:34" ht="15.75">
      <c r="A63" s="3" t="s">
        <v>5</v>
      </c>
      <c r="B63" s="22">
        <v>767.9</v>
      </c>
      <c r="C63" s="22"/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>
        <v>423.7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722.2</v>
      </c>
      <c r="AG63" s="22">
        <f t="shared" si="15"/>
        <v>45.69999999999993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21.8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2.1</v>
      </c>
      <c r="U65" s="26"/>
      <c r="V65" s="26"/>
      <c r="W65" s="26">
        <v>1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3.1</v>
      </c>
      <c r="AG65" s="22">
        <f t="shared" si="15"/>
        <v>18.7</v>
      </c>
      <c r="AH65" s="6"/>
    </row>
    <row r="66" spans="1:33" ht="15.75">
      <c r="A66" s="3" t="s">
        <v>2</v>
      </c>
      <c r="B66" s="22">
        <v>186</v>
      </c>
      <c r="C66" s="22"/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>
        <v>28.4</v>
      </c>
      <c r="Q66" s="22"/>
      <c r="R66" s="22"/>
      <c r="S66" s="26"/>
      <c r="T66" s="26">
        <v>14.4</v>
      </c>
      <c r="U66" s="26"/>
      <c r="V66" s="26"/>
      <c r="W66" s="26">
        <v>0.1</v>
      </c>
      <c r="X66" s="22">
        <v>8.5</v>
      </c>
      <c r="Y66" s="26"/>
      <c r="Z66" s="26"/>
      <c r="AA66" s="26"/>
      <c r="AB66" s="22"/>
      <c r="AC66" s="22"/>
      <c r="AD66" s="22"/>
      <c r="AE66" s="22"/>
      <c r="AF66" s="27">
        <f t="shared" si="14"/>
        <v>144.1</v>
      </c>
      <c r="AG66" s="22">
        <f t="shared" si="15"/>
        <v>41.900000000000006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510.59999999999997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0.8999999999999981</v>
      </c>
      <c r="U68" s="22">
        <f t="shared" si="16"/>
        <v>0</v>
      </c>
      <c r="V68" s="22">
        <f t="shared" si="16"/>
        <v>90.6</v>
      </c>
      <c r="W68" s="22">
        <f t="shared" si="16"/>
        <v>33.8</v>
      </c>
      <c r="X68" s="22">
        <f t="shared" si="16"/>
        <v>28.5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240.3</v>
      </c>
      <c r="AG68" s="22">
        <f>AG62-AG63-AG66-AG67-AG65-AG64</f>
        <v>270.3</v>
      </c>
    </row>
    <row r="69" spans="1:33" ht="31.5">
      <c r="A69" s="4" t="s">
        <v>32</v>
      </c>
      <c r="B69" s="22">
        <v>3794.5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>
        <v>3776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3776</v>
      </c>
      <c r="AG69" s="30">
        <f aca="true" t="shared" si="17" ref="AG69:AG92">B69+C69-AF69</f>
        <v>18.5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169.6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169.6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957.8</v>
      </c>
      <c r="C72" s="22"/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>
        <v>0.3</v>
      </c>
      <c r="P72" s="22"/>
      <c r="Q72" s="27"/>
      <c r="R72" s="22">
        <v>17.8</v>
      </c>
      <c r="S72" s="26">
        <v>3</v>
      </c>
      <c r="T72" s="26"/>
      <c r="U72" s="26"/>
      <c r="V72" s="26">
        <v>125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355.5</v>
      </c>
      <c r="AG72" s="30">
        <f t="shared" si="17"/>
        <v>602.3</v>
      </c>
    </row>
    <row r="73" spans="1:33" ht="15" customHeight="1">
      <c r="A73" s="3" t="s">
        <v>5</v>
      </c>
      <c r="B73" s="22">
        <v>16.8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143.7+62.1</f>
        <v>205.79999999999998</v>
      </c>
      <c r="C74" s="22"/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62.19999999999999</v>
      </c>
    </row>
    <row r="75" spans="1:33" ht="15" customHeight="1">
      <c r="A75" s="3" t="s">
        <v>17</v>
      </c>
      <c r="B75" s="22">
        <v>77.3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74.5</v>
      </c>
    </row>
    <row r="76" spans="1:33" s="11" customFormat="1" ht="31.5">
      <c r="A76" s="12" t="s">
        <v>21</v>
      </c>
      <c r="B76" s="22">
        <v>206.7</v>
      </c>
      <c r="C76" s="22"/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>
        <v>8.6</v>
      </c>
      <c r="S76" s="29"/>
      <c r="T76" s="29"/>
      <c r="U76" s="28"/>
      <c r="V76" s="28">
        <v>42.3</v>
      </c>
      <c r="W76" s="28"/>
      <c r="X76" s="29">
        <v>0.1</v>
      </c>
      <c r="Y76" s="29"/>
      <c r="Z76" s="29"/>
      <c r="AA76" s="29"/>
      <c r="AB76" s="28"/>
      <c r="AC76" s="28"/>
      <c r="AD76" s="28"/>
      <c r="AE76" s="28"/>
      <c r="AF76" s="27">
        <f t="shared" si="14"/>
        <v>84.69999999999999</v>
      </c>
      <c r="AG76" s="30">
        <f t="shared" si="17"/>
        <v>122</v>
      </c>
    </row>
    <row r="77" spans="1:33" s="11" customFormat="1" ht="15.75">
      <c r="A77" s="3" t="s">
        <v>5</v>
      </c>
      <c r="B77" s="22">
        <v>72.9</v>
      </c>
      <c r="C77" s="22"/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42.1</v>
      </c>
      <c r="W77" s="28"/>
      <c r="X77" s="29">
        <v>0.1</v>
      </c>
      <c r="Y77" s="29"/>
      <c r="Z77" s="29"/>
      <c r="AA77" s="29"/>
      <c r="AB77" s="28"/>
      <c r="AC77" s="28"/>
      <c r="AD77" s="28"/>
      <c r="AE77" s="28"/>
      <c r="AF77" s="27">
        <f t="shared" si="14"/>
        <v>72.3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15.3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8.6</v>
      </c>
      <c r="S80" s="29"/>
      <c r="T80" s="29"/>
      <c r="U80" s="28"/>
      <c r="V80" s="28">
        <v>0.2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8.799999999999999</v>
      </c>
      <c r="AG80" s="30">
        <f t="shared" si="17"/>
        <v>6.500000000000002</v>
      </c>
    </row>
    <row r="81" spans="1:33" s="11" customFormat="1" ht="15.75">
      <c r="A81" s="12" t="s">
        <v>36</v>
      </c>
      <c r="B81" s="22">
        <v>2094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>
        <v>2094</v>
      </c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2094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1299.9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>
        <v>128.7</v>
      </c>
      <c r="Y89" s="26"/>
      <c r="Z89" s="26"/>
      <c r="AA89" s="26"/>
      <c r="AB89" s="22"/>
      <c r="AC89" s="22"/>
      <c r="AD89" s="22"/>
      <c r="AE89" s="22"/>
      <c r="AF89" s="27">
        <f t="shared" si="14"/>
        <v>184.29999999999998</v>
      </c>
      <c r="AG89" s="22">
        <f t="shared" si="17"/>
        <v>1115.6000000000001</v>
      </c>
      <c r="AH89" s="11"/>
    </row>
    <row r="90" spans="1:34" ht="15.75">
      <c r="A90" s="4" t="s">
        <v>42</v>
      </c>
      <c r="B90" s="22">
        <v>2416.8</v>
      </c>
      <c r="C90" s="22"/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1666.7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1666.7</v>
      </c>
      <c r="AH91" s="11"/>
    </row>
    <row r="92" spans="1:34" ht="15.75">
      <c r="A92" s="4" t="s">
        <v>44</v>
      </c>
      <c r="B92" s="22">
        <v>26548.7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v>26548.7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26548.7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136437.9</v>
      </c>
      <c r="C94" s="42">
        <f t="shared" si="18"/>
        <v>0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3132.6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28667.100000000002</v>
      </c>
      <c r="P94" s="42">
        <f t="shared" si="18"/>
        <v>3514.6</v>
      </c>
      <c r="Q94" s="42">
        <f t="shared" si="18"/>
        <v>8499.9</v>
      </c>
      <c r="R94" s="42">
        <f t="shared" si="18"/>
        <v>1901.5</v>
      </c>
      <c r="S94" s="42">
        <f t="shared" si="18"/>
        <v>4202.900000000001</v>
      </c>
      <c r="T94" s="42">
        <f t="shared" si="18"/>
        <v>10309.3</v>
      </c>
      <c r="U94" s="42">
        <f t="shared" si="18"/>
        <v>4934.9</v>
      </c>
      <c r="V94" s="42">
        <f t="shared" si="18"/>
        <v>13729.1</v>
      </c>
      <c r="W94" s="42">
        <f t="shared" si="18"/>
        <v>2813.8</v>
      </c>
      <c r="X94" s="42">
        <f t="shared" si="18"/>
        <v>1229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112283.29999999999</v>
      </c>
      <c r="AG94" s="58">
        <f>AG10+AG15+AG24+AG33+AG47+AG52+AG54+AG61+AG62+AG69+AG71+AG72+AG76+AG81+AG82+AG83+AG88+AG89+AG90+AG91+AG70+AG40+AG92</f>
        <v>24154.599999999995</v>
      </c>
    </row>
    <row r="95" spans="1:33" ht="15.75">
      <c r="A95" s="3" t="s">
        <v>5</v>
      </c>
      <c r="B95" s="22">
        <f aca="true" t="shared" si="19" ref="B95:AD95">B11+B17+B26+B34+B55+B63+B73+B41+B77+B48</f>
        <v>50096.70000000001</v>
      </c>
      <c r="C95" s="22">
        <f t="shared" si="19"/>
        <v>0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0.3</v>
      </c>
      <c r="P95" s="22">
        <f t="shared" si="19"/>
        <v>3348.6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9555.400000000001</v>
      </c>
      <c r="U95" s="22">
        <f t="shared" si="19"/>
        <v>4510.299999999999</v>
      </c>
      <c r="V95" s="22">
        <f t="shared" si="19"/>
        <v>11033.3</v>
      </c>
      <c r="W95" s="22">
        <f t="shared" si="19"/>
        <v>582</v>
      </c>
      <c r="X95" s="22">
        <f t="shared" si="19"/>
        <v>0.1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47616.99999999999</v>
      </c>
      <c r="AG95" s="27">
        <f>B95+C95-AF95</f>
        <v>2479.700000000019</v>
      </c>
    </row>
    <row r="96" spans="1:33" ht="15.75">
      <c r="A96" s="3" t="s">
        <v>2</v>
      </c>
      <c r="B96" s="22">
        <f aca="true" t="shared" si="20" ref="B96:AD96">B12+B20+B29+B36+B57+B66+B44+B80+B74+B53</f>
        <v>23925.099999999995</v>
      </c>
      <c r="C96" s="22">
        <f t="shared" si="20"/>
        <v>0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29.2</v>
      </c>
      <c r="Q96" s="22">
        <f t="shared" si="20"/>
        <v>5662.7</v>
      </c>
      <c r="R96" s="22">
        <f t="shared" si="20"/>
        <v>8.6</v>
      </c>
      <c r="S96" s="22">
        <f t="shared" si="20"/>
        <v>214.10000000000002</v>
      </c>
      <c r="T96" s="22">
        <f t="shared" si="20"/>
        <v>213.89999999999998</v>
      </c>
      <c r="U96" s="22">
        <f t="shared" si="20"/>
        <v>35.8</v>
      </c>
      <c r="V96" s="22">
        <f t="shared" si="20"/>
        <v>279.09999999999997</v>
      </c>
      <c r="W96" s="22">
        <f t="shared" si="20"/>
        <v>997</v>
      </c>
      <c r="X96" s="22">
        <f t="shared" si="20"/>
        <v>47.4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13292.6</v>
      </c>
      <c r="AG96" s="27">
        <f>B96+C96-AF96</f>
        <v>10632.499999999995</v>
      </c>
    </row>
    <row r="97" spans="1:33" ht="15.75">
      <c r="A97" s="3" t="s">
        <v>3</v>
      </c>
      <c r="B97" s="22">
        <f aca="true" t="shared" si="21" ref="B97:AA97">B18+B27+B42+B64+B78</f>
        <v>1520.1</v>
      </c>
      <c r="C97" s="22">
        <f t="shared" si="21"/>
        <v>0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278.3</v>
      </c>
      <c r="R97" s="22">
        <f t="shared" si="21"/>
        <v>0</v>
      </c>
      <c r="S97" s="22">
        <f t="shared" si="21"/>
        <v>0</v>
      </c>
      <c r="T97" s="22">
        <f t="shared" si="21"/>
        <v>121.8</v>
      </c>
      <c r="U97" s="22">
        <f t="shared" si="21"/>
        <v>0</v>
      </c>
      <c r="V97" s="22">
        <f t="shared" si="21"/>
        <v>152.1</v>
      </c>
      <c r="W97" s="22">
        <f t="shared" si="21"/>
        <v>196.9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1214.9</v>
      </c>
      <c r="AG97" s="27">
        <f>B97+C97-AF97</f>
        <v>305.1999999999998</v>
      </c>
    </row>
    <row r="98" spans="1:33" ht="15.75">
      <c r="A98" s="3" t="s">
        <v>1</v>
      </c>
      <c r="B98" s="22">
        <f aca="true" t="shared" si="22" ref="B98:AD98">B19+B28+B65+B35+B43+B56+B79</f>
        <v>5247.099999999999</v>
      </c>
      <c r="C98" s="22">
        <f t="shared" si="22"/>
        <v>0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68.3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88.3</v>
      </c>
      <c r="Q98" s="22">
        <f t="shared" si="22"/>
        <v>78.1</v>
      </c>
      <c r="R98" s="22">
        <f t="shared" si="22"/>
        <v>0.1</v>
      </c>
      <c r="S98" s="22">
        <f t="shared" si="22"/>
        <v>55.3</v>
      </c>
      <c r="T98" s="22">
        <f t="shared" si="22"/>
        <v>77.49999999999999</v>
      </c>
      <c r="U98" s="22">
        <f t="shared" si="22"/>
        <v>145.1</v>
      </c>
      <c r="V98" s="22">
        <f t="shared" si="22"/>
        <v>711.4</v>
      </c>
      <c r="W98" s="22">
        <f t="shared" si="22"/>
        <v>626.6</v>
      </c>
      <c r="X98" s="22">
        <f t="shared" si="22"/>
        <v>89.3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2395.7000000000003</v>
      </c>
      <c r="AG98" s="27">
        <f>B98+C98-AF98</f>
        <v>2851.399999999999</v>
      </c>
    </row>
    <row r="99" spans="1:33" ht="15.75">
      <c r="A99" s="3" t="s">
        <v>17</v>
      </c>
      <c r="B99" s="22">
        <f aca="true" t="shared" si="23" ref="B99:AD99">B21+B30+B49+B37+B58+B13+B75</f>
        <v>3658.0000000000005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1387.8999999999996</v>
      </c>
      <c r="R99" s="22">
        <f t="shared" si="23"/>
        <v>160.8</v>
      </c>
      <c r="S99" s="22">
        <f t="shared" si="23"/>
        <v>126.5</v>
      </c>
      <c r="T99" s="22">
        <f t="shared" si="23"/>
        <v>241</v>
      </c>
      <c r="U99" s="22">
        <f t="shared" si="23"/>
        <v>218.1</v>
      </c>
      <c r="V99" s="22">
        <f t="shared" si="23"/>
        <v>410.7</v>
      </c>
      <c r="W99" s="22">
        <f t="shared" si="23"/>
        <v>277.6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2911.9999999999995</v>
      </c>
      <c r="AG99" s="27">
        <f>B99+C99-AF99</f>
        <v>746.0000000000009</v>
      </c>
    </row>
    <row r="100" spans="1:33" ht="12.75">
      <c r="A100" s="1" t="s">
        <v>41</v>
      </c>
      <c r="B100" s="2">
        <f aca="true" t="shared" si="24" ref="B100:U100">B94-B95-B96-B97-B98-B99</f>
        <v>51990.899999999994</v>
      </c>
      <c r="C100" s="2">
        <f t="shared" si="24"/>
        <v>0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927.9999999999998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28666.800000000003</v>
      </c>
      <c r="P100" s="2">
        <f t="shared" si="24"/>
        <v>48.500000000000014</v>
      </c>
      <c r="Q100" s="2">
        <f t="shared" si="24"/>
        <v>1092.6999999999994</v>
      </c>
      <c r="R100" s="2">
        <f t="shared" si="24"/>
        <v>1732.0000000000002</v>
      </c>
      <c r="S100" s="2">
        <f t="shared" si="24"/>
        <v>3807.0000000000005</v>
      </c>
      <c r="T100" s="2">
        <f t="shared" si="24"/>
        <v>99.69999999999783</v>
      </c>
      <c r="U100" s="2">
        <f t="shared" si="24"/>
        <v>25.600000000000364</v>
      </c>
      <c r="V100" s="2"/>
      <c r="W100" s="2"/>
      <c r="X100" s="2">
        <f aca="true" t="shared" si="25" ref="X100:AD100">X94-X95-X96-X97-X98-X99</f>
        <v>1092.2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44851.1</v>
      </c>
      <c r="AG100" s="2">
        <f>AG94-AG95-AG96-AG97-AG98-AG99</f>
        <v>7139.799999999982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M75" sqref="M7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56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9</v>
      </c>
      <c r="I4" s="8">
        <v>10</v>
      </c>
      <c r="J4" s="19">
        <v>11</v>
      </c>
      <c r="K4" s="8">
        <v>12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7544.1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40288.69999999999</v>
      </c>
      <c r="C8" s="40">
        <v>155287.2</v>
      </c>
      <c r="D8" s="43">
        <v>13464</v>
      </c>
      <c r="E8" s="55">
        <v>5681.6</v>
      </c>
      <c r="F8" s="55">
        <v>1553.1</v>
      </c>
      <c r="G8" s="55">
        <v>1810</v>
      </c>
      <c r="H8" s="55">
        <v>9190.3</v>
      </c>
      <c r="I8" s="55">
        <v>2413.8</v>
      </c>
      <c r="J8" s="56">
        <v>1430.2</v>
      </c>
      <c r="K8" s="55">
        <v>1328.2</v>
      </c>
      <c r="L8" s="55">
        <v>1094.2</v>
      </c>
      <c r="M8" s="55">
        <v>2323.3</v>
      </c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91354.70000000004</v>
      </c>
      <c r="C9" s="24">
        <f t="shared" si="0"/>
        <v>24154.599999999995</v>
      </c>
      <c r="D9" s="24">
        <f t="shared" si="0"/>
        <v>1841.3000000000002</v>
      </c>
      <c r="E9" s="24">
        <f t="shared" si="0"/>
        <v>1577.3</v>
      </c>
      <c r="F9" s="24">
        <f t="shared" si="0"/>
        <v>2375.8999999999996</v>
      </c>
      <c r="G9" s="24">
        <f t="shared" si="0"/>
        <v>133.3</v>
      </c>
      <c r="H9" s="24">
        <f t="shared" si="0"/>
        <v>2923</v>
      </c>
      <c r="I9" s="24">
        <f t="shared" si="0"/>
        <v>3589.3</v>
      </c>
      <c r="J9" s="24">
        <f t="shared" si="0"/>
        <v>13696</v>
      </c>
      <c r="K9" s="24">
        <f t="shared" si="0"/>
        <v>10825.7</v>
      </c>
      <c r="L9" s="24">
        <f t="shared" si="0"/>
        <v>2187</v>
      </c>
      <c r="M9" s="24">
        <f t="shared" si="0"/>
        <v>667.4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39816.19999999999</v>
      </c>
      <c r="AG9" s="50">
        <f>AG10+AG15+AG24+AG33+AG47+AG52+AG54+AG61+AG62+AG71+AG72+AG76+AG88+AG81+AG83+AG82+AG69+AG89+AG91+AG90+AG70+AG40+AG92</f>
        <v>75693.09999999999</v>
      </c>
      <c r="AH9" s="49"/>
      <c r="AI9" s="49"/>
    </row>
    <row r="10" spans="1:33" ht="15.75">
      <c r="A10" s="4" t="s">
        <v>4</v>
      </c>
      <c r="B10" s="22">
        <v>5200.3</v>
      </c>
      <c r="C10" s="22">
        <v>1187.9</v>
      </c>
      <c r="D10" s="22">
        <v>96.1</v>
      </c>
      <c r="E10" s="22">
        <v>234.6</v>
      </c>
      <c r="F10" s="22">
        <v>88.5</v>
      </c>
      <c r="G10" s="22">
        <v>23.1</v>
      </c>
      <c r="H10" s="22">
        <v>1.9</v>
      </c>
      <c r="I10" s="22">
        <v>3.2</v>
      </c>
      <c r="J10" s="25">
        <v>309.4</v>
      </c>
      <c r="K10" s="22">
        <v>1005.9</v>
      </c>
      <c r="L10" s="22">
        <v>308.4</v>
      </c>
      <c r="M10" s="22">
        <v>76.4</v>
      </c>
      <c r="N10" s="22"/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2147.5</v>
      </c>
      <c r="AG10" s="27">
        <f>B10+C10-AF10</f>
        <v>4240.700000000001</v>
      </c>
    </row>
    <row r="11" spans="1:33" ht="15.75">
      <c r="A11" s="3" t="s">
        <v>5</v>
      </c>
      <c r="B11" s="22">
        <f>4248.2-48.1</f>
        <v>4200.099999999999</v>
      </c>
      <c r="C11" s="22">
        <v>360.2</v>
      </c>
      <c r="D11" s="22">
        <v>29</v>
      </c>
      <c r="E11" s="22">
        <v>142.9</v>
      </c>
      <c r="F11" s="22">
        <v>14.9</v>
      </c>
      <c r="G11" s="22">
        <v>1.4</v>
      </c>
      <c r="H11" s="22">
        <v>1.9</v>
      </c>
      <c r="I11" s="22"/>
      <c r="J11" s="26">
        <v>241.9</v>
      </c>
      <c r="K11" s="22">
        <v>972.3</v>
      </c>
      <c r="L11" s="22">
        <v>146.3</v>
      </c>
      <c r="M11" s="22"/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1550.6</v>
      </c>
      <c r="AG11" s="27">
        <f>B11+C11-AF11</f>
        <v>3009.6999999999994</v>
      </c>
    </row>
    <row r="12" spans="1:33" ht="15.75">
      <c r="A12" s="3" t="s">
        <v>2</v>
      </c>
      <c r="B12" s="36">
        <f>367.8-1.2</f>
        <v>366.6</v>
      </c>
      <c r="C12" s="22">
        <v>408.7</v>
      </c>
      <c r="D12" s="22"/>
      <c r="E12" s="22">
        <v>50.2</v>
      </c>
      <c r="F12" s="22">
        <v>30</v>
      </c>
      <c r="G12" s="22"/>
      <c r="H12" s="22"/>
      <c r="I12" s="22">
        <v>1.1</v>
      </c>
      <c r="J12" s="26"/>
      <c r="K12" s="22">
        <v>18.1</v>
      </c>
      <c r="L12" s="22">
        <v>138.1</v>
      </c>
      <c r="M12" s="22">
        <v>43.8</v>
      </c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281.3</v>
      </c>
      <c r="AG12" s="27">
        <f>B12+C12-AF12</f>
        <v>493.99999999999994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>B10-B11-B12-B13</f>
        <v>633.6000000000007</v>
      </c>
      <c r="C14" s="22">
        <f>C10-C11-C12-C13</f>
        <v>419.00000000000006</v>
      </c>
      <c r="D14" s="22">
        <f aca="true" t="shared" si="2" ref="D14:Y14">D10-D11-D12-D13</f>
        <v>67.1</v>
      </c>
      <c r="E14" s="22">
        <f t="shared" si="2"/>
        <v>41.499999999999986</v>
      </c>
      <c r="F14" s="22">
        <f t="shared" si="2"/>
        <v>43.599999999999994</v>
      </c>
      <c r="G14" s="22">
        <f t="shared" si="2"/>
        <v>21.700000000000003</v>
      </c>
      <c r="H14" s="22">
        <f t="shared" si="2"/>
        <v>0</v>
      </c>
      <c r="I14" s="22">
        <f t="shared" si="2"/>
        <v>2.1</v>
      </c>
      <c r="J14" s="22">
        <f t="shared" si="2"/>
        <v>67.49999999999997</v>
      </c>
      <c r="K14" s="22">
        <f t="shared" si="2"/>
        <v>15.500000000000021</v>
      </c>
      <c r="L14" s="22">
        <f t="shared" si="2"/>
        <v>23.99999999999997</v>
      </c>
      <c r="M14" s="22">
        <f t="shared" si="2"/>
        <v>32.60000000000001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315.5999999999999</v>
      </c>
      <c r="AG14" s="27">
        <f>AG10-AG11-AG12-AG13</f>
        <v>737.0000000000014</v>
      </c>
    </row>
    <row r="15" spans="1:33" ht="15" customHeight="1">
      <c r="A15" s="4" t="s">
        <v>6</v>
      </c>
      <c r="B15" s="22">
        <f>39804.3+24.3</f>
        <v>39828.600000000006</v>
      </c>
      <c r="C15" s="22">
        <v>14204.6</v>
      </c>
      <c r="D15" s="44">
        <v>283.5</v>
      </c>
      <c r="E15" s="44"/>
      <c r="F15" s="22">
        <v>1215.4</v>
      </c>
      <c r="G15" s="22"/>
      <c r="H15" s="22"/>
      <c r="I15" s="22">
        <v>0.6</v>
      </c>
      <c r="J15" s="26">
        <v>12639.1</v>
      </c>
      <c r="K15" s="22">
        <v>1592.4</v>
      </c>
      <c r="L15" s="22">
        <v>1725</v>
      </c>
      <c r="M15" s="22">
        <v>382.8</v>
      </c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17838.8</v>
      </c>
      <c r="AG15" s="27">
        <f aca="true" t="shared" si="3" ref="AG15:AG31">B15+C15-AF15</f>
        <v>36194.40000000001</v>
      </c>
    </row>
    <row r="16" spans="1:34" s="70" customFormat="1" ht="15" customHeight="1">
      <c r="A16" s="65" t="s">
        <v>46</v>
      </c>
      <c r="B16" s="66">
        <v>13610.5</v>
      </c>
      <c r="C16" s="66">
        <v>846.1</v>
      </c>
      <c r="D16" s="67"/>
      <c r="E16" s="67"/>
      <c r="F16" s="66">
        <v>583.7</v>
      </c>
      <c r="G16" s="66"/>
      <c r="H16" s="66"/>
      <c r="I16" s="66">
        <v>0.6</v>
      </c>
      <c r="J16" s="68">
        <v>6625.2</v>
      </c>
      <c r="K16" s="66">
        <v>702.1</v>
      </c>
      <c r="L16" s="66">
        <v>382.8</v>
      </c>
      <c r="M16" s="66">
        <v>87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8381.4</v>
      </c>
      <c r="AG16" s="71">
        <f t="shared" si="3"/>
        <v>6075.200000000001</v>
      </c>
      <c r="AH16" s="75"/>
    </row>
    <row r="17" spans="1:34" ht="15.75">
      <c r="A17" s="3" t="s">
        <v>5</v>
      </c>
      <c r="B17" s="22">
        <v>23685</v>
      </c>
      <c r="C17" s="22">
        <v>936.6</v>
      </c>
      <c r="D17" s="22"/>
      <c r="E17" s="22"/>
      <c r="F17" s="22">
        <v>7.2</v>
      </c>
      <c r="G17" s="22"/>
      <c r="H17" s="22"/>
      <c r="I17" s="22">
        <v>0.6</v>
      </c>
      <c r="J17" s="26">
        <v>10315.5</v>
      </c>
      <c r="K17" s="22"/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10323.3</v>
      </c>
      <c r="AG17" s="27">
        <f t="shared" si="3"/>
        <v>14298.3</v>
      </c>
      <c r="AH17" s="6"/>
    </row>
    <row r="18" spans="1:33" ht="15.75">
      <c r="A18" s="3" t="s">
        <v>3</v>
      </c>
      <c r="B18" s="22">
        <v>4.2</v>
      </c>
      <c r="C18" s="22">
        <v>6.6</v>
      </c>
      <c r="D18" s="22"/>
      <c r="E18" s="22"/>
      <c r="F18" s="22"/>
      <c r="G18" s="22"/>
      <c r="H18" s="22"/>
      <c r="I18" s="22"/>
      <c r="J18" s="26">
        <v>2.9</v>
      </c>
      <c r="K18" s="22">
        <v>1.6</v>
      </c>
      <c r="L18" s="22"/>
      <c r="M18" s="22">
        <v>0.5</v>
      </c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5</v>
      </c>
      <c r="AG18" s="27">
        <f t="shared" si="3"/>
        <v>5.800000000000001</v>
      </c>
    </row>
    <row r="19" spans="1:33" ht="15.75">
      <c r="A19" s="3" t="s">
        <v>1</v>
      </c>
      <c r="B19" s="22">
        <v>3857.2</v>
      </c>
      <c r="C19" s="22">
        <v>2826.4</v>
      </c>
      <c r="D19" s="22">
        <v>262.4</v>
      </c>
      <c r="E19" s="22"/>
      <c r="F19" s="22">
        <v>197</v>
      </c>
      <c r="G19" s="22"/>
      <c r="H19" s="22"/>
      <c r="I19" s="22"/>
      <c r="J19" s="26">
        <v>554.9</v>
      </c>
      <c r="K19" s="22">
        <v>204.6</v>
      </c>
      <c r="L19" s="22">
        <v>131</v>
      </c>
      <c r="M19" s="22">
        <v>84.2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1434.1</v>
      </c>
      <c r="AG19" s="27">
        <f t="shared" si="3"/>
        <v>5249.5</v>
      </c>
    </row>
    <row r="20" spans="1:33" ht="15.75">
      <c r="A20" s="3" t="s">
        <v>2</v>
      </c>
      <c r="B20" s="22">
        <v>9456.8</v>
      </c>
      <c r="C20" s="22">
        <v>8422.6</v>
      </c>
      <c r="D20" s="22">
        <v>13.6</v>
      </c>
      <c r="E20" s="22"/>
      <c r="F20" s="22">
        <v>960.9</v>
      </c>
      <c r="G20" s="22"/>
      <c r="H20" s="22"/>
      <c r="I20" s="22"/>
      <c r="J20" s="26">
        <v>1669.6</v>
      </c>
      <c r="K20" s="22">
        <v>874.3</v>
      </c>
      <c r="L20" s="22">
        <v>1539.2</v>
      </c>
      <c r="M20" s="22">
        <v>231.8</v>
      </c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5289.4</v>
      </c>
      <c r="AG20" s="27">
        <f t="shared" si="3"/>
        <v>12590.000000000002</v>
      </c>
    </row>
    <row r="21" spans="1:33" ht="15.75">
      <c r="A21" s="3" t="s">
        <v>17</v>
      </c>
      <c r="B21" s="22">
        <v>1126.6</v>
      </c>
      <c r="C21" s="22">
        <v>403</v>
      </c>
      <c r="D21" s="22"/>
      <c r="E21" s="22"/>
      <c r="F21" s="22"/>
      <c r="G21" s="22"/>
      <c r="H21" s="22"/>
      <c r="I21" s="22"/>
      <c r="J21" s="26">
        <v>20.3</v>
      </c>
      <c r="K21" s="22">
        <v>413.8</v>
      </c>
      <c r="L21" s="22"/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434.1</v>
      </c>
      <c r="AG21" s="27">
        <f t="shared" si="3"/>
        <v>1095.5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>B15-B17-B18-B19-B20-B21-B22</f>
        <v>1698.8000000000052</v>
      </c>
      <c r="C23" s="22">
        <f>C15-C17-C18-C19-C20-C21-C22</f>
        <v>1609.3999999999996</v>
      </c>
      <c r="D23" s="22">
        <f aca="true" t="shared" si="4" ref="D23:AD23">D15-D17-D18-D19-D20-D21-D22</f>
        <v>7.500000000000023</v>
      </c>
      <c r="E23" s="22">
        <f t="shared" si="4"/>
        <v>0</v>
      </c>
      <c r="F23" s="22">
        <f t="shared" si="4"/>
        <v>50.30000000000007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75.90000000000028</v>
      </c>
      <c r="K23" s="22">
        <f t="shared" si="4"/>
        <v>98.1000000000003</v>
      </c>
      <c r="L23" s="22">
        <f t="shared" si="4"/>
        <v>54.799999999999955</v>
      </c>
      <c r="M23" s="22">
        <f t="shared" si="4"/>
        <v>66.30000000000001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352.9000000000006</v>
      </c>
      <c r="AG23" s="27">
        <f t="shared" si="3"/>
        <v>2955.3000000000043</v>
      </c>
    </row>
    <row r="24" spans="1:33" ht="15" customHeight="1">
      <c r="A24" s="4" t="s">
        <v>7</v>
      </c>
      <c r="B24" s="22">
        <v>21986.5</v>
      </c>
      <c r="C24" s="22">
        <v>2284.1</v>
      </c>
      <c r="D24" s="22"/>
      <c r="E24" s="22">
        <v>214</v>
      </c>
      <c r="F24" s="22">
        <v>265.2</v>
      </c>
      <c r="G24" s="22"/>
      <c r="H24" s="22">
        <v>269.5</v>
      </c>
      <c r="I24" s="22"/>
      <c r="J24" s="26">
        <v>0.5</v>
      </c>
      <c r="K24" s="22">
        <v>8027.1</v>
      </c>
      <c r="L24" s="22">
        <v>27.9</v>
      </c>
      <c r="M24" s="22"/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8804.2</v>
      </c>
      <c r="AG24" s="27">
        <f t="shared" si="3"/>
        <v>15466.399999999998</v>
      </c>
    </row>
    <row r="25" spans="1:34" s="70" customFormat="1" ht="15" customHeight="1">
      <c r="A25" s="65" t="s">
        <v>47</v>
      </c>
      <c r="B25" s="66">
        <v>15128.6</v>
      </c>
      <c r="C25" s="66">
        <v>1593.4</v>
      </c>
      <c r="D25" s="66"/>
      <c r="E25" s="66">
        <v>207.1</v>
      </c>
      <c r="F25" s="66">
        <v>48.5</v>
      </c>
      <c r="G25" s="66"/>
      <c r="H25" s="66">
        <v>226</v>
      </c>
      <c r="I25" s="66"/>
      <c r="J25" s="68">
        <v>0.5</v>
      </c>
      <c r="K25" s="66">
        <v>7534.4</v>
      </c>
      <c r="L25" s="66"/>
      <c r="M25" s="66"/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8016.5</v>
      </c>
      <c r="AG25" s="71">
        <f t="shared" si="3"/>
        <v>8705.5</v>
      </c>
      <c r="AH25" s="75"/>
    </row>
    <row r="26" spans="1:34" ht="15.75">
      <c r="A26" s="3" t="s">
        <v>5</v>
      </c>
      <c r="B26" s="22">
        <v>15053</v>
      </c>
      <c r="C26" s="22">
        <v>962</v>
      </c>
      <c r="D26" s="22"/>
      <c r="E26" s="22"/>
      <c r="F26" s="22"/>
      <c r="G26" s="22"/>
      <c r="H26" s="22"/>
      <c r="I26" s="22"/>
      <c r="J26" s="26"/>
      <c r="K26" s="22">
        <v>5829.5</v>
      </c>
      <c r="L26" s="22">
        <v>27.9</v>
      </c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5857.4</v>
      </c>
      <c r="AG26" s="27">
        <f t="shared" si="3"/>
        <v>10157.6</v>
      </c>
      <c r="AH26" s="6"/>
    </row>
    <row r="27" spans="1:33" ht="15.75">
      <c r="A27" s="3" t="s">
        <v>3</v>
      </c>
      <c r="B27" s="22">
        <v>2314.7</v>
      </c>
      <c r="C27" s="22">
        <v>298.6</v>
      </c>
      <c r="D27" s="22"/>
      <c r="E27" s="22">
        <v>12.4</v>
      </c>
      <c r="F27" s="22">
        <v>249.4</v>
      </c>
      <c r="G27" s="22"/>
      <c r="H27" s="22">
        <v>61.7</v>
      </c>
      <c r="I27" s="22"/>
      <c r="J27" s="26"/>
      <c r="K27" s="22">
        <v>746.5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1070</v>
      </c>
      <c r="AG27" s="27">
        <f t="shared" si="3"/>
        <v>1543.2999999999997</v>
      </c>
    </row>
    <row r="28" spans="1:33" ht="15.75">
      <c r="A28" s="3" t="s">
        <v>1</v>
      </c>
      <c r="B28" s="22">
        <v>331.2</v>
      </c>
      <c r="C28" s="22">
        <v>2.1</v>
      </c>
      <c r="D28" s="22"/>
      <c r="E28" s="22">
        <v>2.5</v>
      </c>
      <c r="F28" s="22"/>
      <c r="G28" s="22"/>
      <c r="H28" s="22">
        <v>6.5</v>
      </c>
      <c r="I28" s="22"/>
      <c r="J28" s="26"/>
      <c r="K28" s="22">
        <v>60.2</v>
      </c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69.2</v>
      </c>
      <c r="AG28" s="27">
        <f t="shared" si="3"/>
        <v>264.1</v>
      </c>
    </row>
    <row r="29" spans="1:33" ht="15.75">
      <c r="A29" s="3" t="s">
        <v>2</v>
      </c>
      <c r="B29" s="22">
        <v>3674.7</v>
      </c>
      <c r="C29" s="22">
        <v>728.4</v>
      </c>
      <c r="D29" s="22"/>
      <c r="E29" s="22">
        <v>165.4</v>
      </c>
      <c r="F29" s="22"/>
      <c r="G29" s="22"/>
      <c r="H29" s="22">
        <v>184.4</v>
      </c>
      <c r="I29" s="22"/>
      <c r="J29" s="26"/>
      <c r="K29" s="22">
        <v>1288.4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1638.2</v>
      </c>
      <c r="AG29" s="27">
        <f t="shared" si="3"/>
        <v>2764.8999999999996</v>
      </c>
    </row>
    <row r="30" spans="1:33" ht="15.75">
      <c r="A30" s="3" t="s">
        <v>17</v>
      </c>
      <c r="B30" s="22">
        <v>147.1</v>
      </c>
      <c r="C30" s="22">
        <v>13.8</v>
      </c>
      <c r="D30" s="22"/>
      <c r="E30" s="22"/>
      <c r="F30" s="22"/>
      <c r="G30" s="22"/>
      <c r="H30" s="22"/>
      <c r="I30" s="22"/>
      <c r="J30" s="26"/>
      <c r="K30" s="22">
        <v>11.5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11.5</v>
      </c>
      <c r="AG30" s="27">
        <f t="shared" si="3"/>
        <v>149.4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>B24-B26-B27-B28-B29-B30-B31</f>
        <v>465.8000000000005</v>
      </c>
      <c r="C32" s="22">
        <f>C24-C26-C27-C28-C29-C30-C31</f>
        <v>279.1999999999999</v>
      </c>
      <c r="D32" s="22">
        <f aca="true" t="shared" si="5" ref="D32:AD32">D24-D26-D27-D28-D29-D30-D31</f>
        <v>0</v>
      </c>
      <c r="E32" s="22">
        <f t="shared" si="5"/>
        <v>33.69999999999999</v>
      </c>
      <c r="F32" s="22">
        <f t="shared" si="5"/>
        <v>15.799999999999983</v>
      </c>
      <c r="G32" s="22">
        <f t="shared" si="5"/>
        <v>0</v>
      </c>
      <c r="H32" s="22">
        <f t="shared" si="5"/>
        <v>16.900000000000006</v>
      </c>
      <c r="I32" s="22">
        <f t="shared" si="5"/>
        <v>0</v>
      </c>
      <c r="J32" s="22">
        <f t="shared" si="5"/>
        <v>0.5</v>
      </c>
      <c r="K32" s="22">
        <f t="shared" si="5"/>
        <v>91.00000000000023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157.9000000000002</v>
      </c>
      <c r="AG32" s="27">
        <f>AG24-AG26-AG27-AG28-AG29-AG30-AG31</f>
        <v>587.0999999999982</v>
      </c>
    </row>
    <row r="33" spans="1:33" ht="15" customHeight="1">
      <c r="A33" s="4" t="s">
        <v>8</v>
      </c>
      <c r="B33" s="22">
        <v>233.1</v>
      </c>
      <c r="C33" s="22">
        <v>82.7</v>
      </c>
      <c r="D33" s="22"/>
      <c r="E33" s="22"/>
      <c r="F33" s="22">
        <v>3.8</v>
      </c>
      <c r="G33" s="22"/>
      <c r="H33" s="22">
        <v>40.9</v>
      </c>
      <c r="I33" s="22"/>
      <c r="J33" s="26">
        <v>35.3</v>
      </c>
      <c r="K33" s="22">
        <v>2.1</v>
      </c>
      <c r="L33" s="22"/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82.1</v>
      </c>
      <c r="AG33" s="27">
        <f aca="true" t="shared" si="6" ref="AG33:AG38">B33+C33-AF33</f>
        <v>233.70000000000002</v>
      </c>
    </row>
    <row r="34" spans="1:33" ht="15.75">
      <c r="A34" s="3" t="s">
        <v>5</v>
      </c>
      <c r="B34" s="22">
        <v>118.8</v>
      </c>
      <c r="C34" s="22">
        <v>5.3</v>
      </c>
      <c r="D34" s="22"/>
      <c r="E34" s="22"/>
      <c r="F34" s="22"/>
      <c r="G34" s="22"/>
      <c r="H34" s="22"/>
      <c r="I34" s="22"/>
      <c r="J34" s="26">
        <v>35.3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35.3</v>
      </c>
      <c r="AG34" s="27">
        <f t="shared" si="6"/>
        <v>88.8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99.3</v>
      </c>
      <c r="C36" s="22">
        <v>62.8</v>
      </c>
      <c r="D36" s="22"/>
      <c r="E36" s="22"/>
      <c r="F36" s="22"/>
      <c r="G36" s="22"/>
      <c r="H36" s="22">
        <v>40.9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40.9</v>
      </c>
      <c r="AG36" s="27">
        <f t="shared" si="6"/>
        <v>121.19999999999999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>B33-B34-B36-B38-B37-B35</f>
        <v>15</v>
      </c>
      <c r="C39" s="22">
        <f>C33-C34-C36-C38-C37-C35</f>
        <v>14.600000000000009</v>
      </c>
      <c r="D39" s="22">
        <f aca="true" t="shared" si="7" ref="D39:AD39">D33-D34-D36-D38-D37-D35</f>
        <v>0</v>
      </c>
      <c r="E39" s="22">
        <f t="shared" si="7"/>
        <v>0</v>
      </c>
      <c r="F39" s="22">
        <f t="shared" si="7"/>
        <v>3.8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2.1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5.9</v>
      </c>
      <c r="AG39" s="27">
        <f>AG33-AG34-AG36-AG38-AG35-AG37</f>
        <v>23.700000000000045</v>
      </c>
    </row>
    <row r="40" spans="1:33" ht="15" customHeight="1">
      <c r="A40" s="4" t="s">
        <v>33</v>
      </c>
      <c r="B40" s="22">
        <v>704.1</v>
      </c>
      <c r="C40" s="22">
        <v>74.9</v>
      </c>
      <c r="D40" s="22"/>
      <c r="E40" s="22"/>
      <c r="F40" s="22"/>
      <c r="G40" s="22"/>
      <c r="H40" s="22">
        <v>96</v>
      </c>
      <c r="I40" s="22"/>
      <c r="J40" s="26">
        <v>241.4</v>
      </c>
      <c r="K40" s="22"/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337.4</v>
      </c>
      <c r="AG40" s="27">
        <f aca="true" t="shared" si="8" ref="AG40:AG45">B40+C40-AF40</f>
        <v>441.6</v>
      </c>
    </row>
    <row r="41" spans="1:34" ht="15.75">
      <c r="A41" s="3" t="s">
        <v>5</v>
      </c>
      <c r="B41" s="22">
        <v>556</v>
      </c>
      <c r="C41" s="22">
        <v>28.4</v>
      </c>
      <c r="D41" s="22"/>
      <c r="E41" s="22"/>
      <c r="F41" s="22"/>
      <c r="G41" s="22"/>
      <c r="H41" s="22"/>
      <c r="I41" s="22"/>
      <c r="J41" s="26">
        <v>241.4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241.4</v>
      </c>
      <c r="AG41" s="27">
        <f t="shared" si="8"/>
        <v>343</v>
      </c>
      <c r="AH41" s="6"/>
    </row>
    <row r="42" spans="1:33" ht="15.75">
      <c r="A42" s="3" t="s">
        <v>3</v>
      </c>
      <c r="B42" s="22">
        <v>0.8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.75">
      <c r="A43" s="3" t="s">
        <v>1</v>
      </c>
      <c r="B43" s="22">
        <v>7.5</v>
      </c>
      <c r="C43" s="22">
        <v>4.2</v>
      </c>
      <c r="D43" s="22"/>
      <c r="E43" s="22"/>
      <c r="F43" s="22"/>
      <c r="G43" s="22"/>
      <c r="H43" s="22">
        <v>6.5</v>
      </c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6.5</v>
      </c>
      <c r="AG43" s="27">
        <f t="shared" si="8"/>
        <v>5.199999999999999</v>
      </c>
    </row>
    <row r="44" spans="1:33" ht="15.75">
      <c r="A44" s="3" t="s">
        <v>2</v>
      </c>
      <c r="B44" s="22">
        <v>98.9</v>
      </c>
      <c r="C44" s="22">
        <v>22.4</v>
      </c>
      <c r="D44" s="22"/>
      <c r="E44" s="22"/>
      <c r="F44" s="22"/>
      <c r="G44" s="22"/>
      <c r="H44" s="22">
        <v>69.1</v>
      </c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69.1</v>
      </c>
      <c r="AG44" s="27">
        <f t="shared" si="8"/>
        <v>52.20000000000002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>B40-B41-B42-B43-B44-B45</f>
        <v>40.900000000000006</v>
      </c>
      <c r="C46" s="22">
        <f>C40-C41-C42-C43-C44-C45</f>
        <v>19.900000000000006</v>
      </c>
      <c r="D46" s="22">
        <f aca="true" t="shared" si="10" ref="D46:AD46">D40-D41-D42-D43-D44-D45</f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20.400000000000006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20.400000000000006</v>
      </c>
      <c r="AG46" s="27">
        <f>AG40-AG41-AG42-AG43-AG44-AG45</f>
        <v>40.400000000000006</v>
      </c>
    </row>
    <row r="47" spans="1:33" ht="17.25" customHeight="1">
      <c r="A47" s="4" t="s">
        <v>15</v>
      </c>
      <c r="B47" s="36">
        <v>1006.1</v>
      </c>
      <c r="C47" s="22">
        <v>292.3</v>
      </c>
      <c r="D47" s="22"/>
      <c r="E47" s="28">
        <v>19.2</v>
      </c>
      <c r="F47" s="28">
        <v>1.6</v>
      </c>
      <c r="G47" s="28"/>
      <c r="H47" s="28">
        <v>31.5</v>
      </c>
      <c r="I47" s="28">
        <v>41</v>
      </c>
      <c r="J47" s="29"/>
      <c r="K47" s="28">
        <v>134.3</v>
      </c>
      <c r="L47" s="28"/>
      <c r="M47" s="28"/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227.60000000000002</v>
      </c>
      <c r="AG47" s="27">
        <f>B47+C47-AF47</f>
        <v>1070.8000000000002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830.7</v>
      </c>
      <c r="C49" s="22">
        <v>254.7</v>
      </c>
      <c r="D49" s="22"/>
      <c r="E49" s="22">
        <v>18</v>
      </c>
      <c r="F49" s="22"/>
      <c r="G49" s="22"/>
      <c r="H49" s="22">
        <v>31.2</v>
      </c>
      <c r="I49" s="22">
        <v>40.6</v>
      </c>
      <c r="J49" s="26"/>
      <c r="K49" s="22">
        <v>134.1</v>
      </c>
      <c r="L49" s="22"/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223.9</v>
      </c>
      <c r="AG49" s="27">
        <f>B49+C49-AF49</f>
        <v>861.5000000000001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>B47-B48-B49</f>
        <v>175.39999999999998</v>
      </c>
      <c r="C51" s="22">
        <f>C47-C48-C49</f>
        <v>37.60000000000002</v>
      </c>
      <c r="D51" s="22">
        <f aca="true" t="shared" si="11" ref="D51:AD51">D47-D48-D49</f>
        <v>0</v>
      </c>
      <c r="E51" s="22">
        <f t="shared" si="11"/>
        <v>1.1999999999999993</v>
      </c>
      <c r="F51" s="22">
        <f t="shared" si="11"/>
        <v>1.6</v>
      </c>
      <c r="G51" s="22">
        <f t="shared" si="11"/>
        <v>0</v>
      </c>
      <c r="H51" s="22">
        <f t="shared" si="11"/>
        <v>0.3000000000000007</v>
      </c>
      <c r="I51" s="22">
        <f t="shared" si="11"/>
        <v>0.3999999999999986</v>
      </c>
      <c r="J51" s="22">
        <f t="shared" si="11"/>
        <v>0</v>
      </c>
      <c r="K51" s="22">
        <f t="shared" si="11"/>
        <v>0.20000000000001705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3.7000000000000157</v>
      </c>
      <c r="AG51" s="27">
        <f>AG47-AG49-AG48</f>
        <v>209.30000000000007</v>
      </c>
    </row>
    <row r="52" spans="1:33" ht="15" customHeight="1">
      <c r="A52" s="4" t="s">
        <v>0</v>
      </c>
      <c r="B52" s="22">
        <v>7737.8</v>
      </c>
      <c r="C52" s="22">
        <v>808.3</v>
      </c>
      <c r="D52" s="22">
        <v>1461.7</v>
      </c>
      <c r="E52" s="22">
        <v>564.4</v>
      </c>
      <c r="F52" s="22"/>
      <c r="G52" s="22"/>
      <c r="H52" s="22">
        <v>1326.7</v>
      </c>
      <c r="I52" s="22">
        <v>460.8</v>
      </c>
      <c r="J52" s="26"/>
      <c r="K52" s="22"/>
      <c r="L52" s="22"/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3813.6000000000004</v>
      </c>
      <c r="AG52" s="27">
        <f aca="true" t="shared" si="12" ref="AG52:AG59">B52+C52-AF52</f>
        <v>4732.5</v>
      </c>
    </row>
    <row r="53" spans="1:33" ht="15" customHeight="1">
      <c r="A53" s="3" t="s">
        <v>2</v>
      </c>
      <c r="B53" s="22">
        <v>446.7</v>
      </c>
      <c r="C53" s="22">
        <v>389.7</v>
      </c>
      <c r="D53" s="22"/>
      <c r="E53" s="22">
        <v>320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320</v>
      </c>
      <c r="AG53" s="27">
        <f t="shared" si="12"/>
        <v>516.4</v>
      </c>
    </row>
    <row r="54" spans="1:34" ht="15" customHeight="1">
      <c r="A54" s="4" t="s">
        <v>9</v>
      </c>
      <c r="B54" s="44">
        <v>4531.1</v>
      </c>
      <c r="C54" s="22">
        <v>1052.6</v>
      </c>
      <c r="D54" s="22"/>
      <c r="E54" s="22">
        <v>439.8</v>
      </c>
      <c r="F54" s="22">
        <v>201.8</v>
      </c>
      <c r="G54" s="22">
        <v>26</v>
      </c>
      <c r="H54" s="22">
        <v>5.1</v>
      </c>
      <c r="I54" s="22">
        <v>1392.8</v>
      </c>
      <c r="J54" s="26">
        <v>7</v>
      </c>
      <c r="K54" s="22"/>
      <c r="L54" s="22">
        <v>56.1</v>
      </c>
      <c r="M54" s="22">
        <v>51.9</v>
      </c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2180.5</v>
      </c>
      <c r="AG54" s="22">
        <f t="shared" si="12"/>
        <v>3403.2000000000007</v>
      </c>
      <c r="AH54" s="6"/>
    </row>
    <row r="55" spans="1:34" ht="15.75">
      <c r="A55" s="3" t="s">
        <v>5</v>
      </c>
      <c r="B55" s="22">
        <v>2756.5</v>
      </c>
      <c r="C55" s="22">
        <v>140.9</v>
      </c>
      <c r="D55" s="22"/>
      <c r="E55" s="22"/>
      <c r="F55" s="22"/>
      <c r="G55" s="22"/>
      <c r="H55" s="22"/>
      <c r="I55" s="22">
        <v>1357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1357</v>
      </c>
      <c r="AG55" s="22">
        <f t="shared" si="12"/>
        <v>1540.4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580.6</v>
      </c>
      <c r="C57" s="22">
        <v>487.3</v>
      </c>
      <c r="D57" s="22"/>
      <c r="E57" s="22">
        <v>31.7</v>
      </c>
      <c r="F57" s="22">
        <v>187.3</v>
      </c>
      <c r="G57" s="22">
        <v>26</v>
      </c>
      <c r="H57" s="22"/>
      <c r="I57" s="22">
        <v>0.6</v>
      </c>
      <c r="J57" s="26"/>
      <c r="K57" s="22"/>
      <c r="L57" s="22">
        <v>2.4</v>
      </c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248</v>
      </c>
      <c r="AG57" s="22">
        <f t="shared" si="12"/>
        <v>819.9000000000001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>B54-B55-B57-B59-B56-B58</f>
        <v>1188.9000000000005</v>
      </c>
      <c r="C60" s="22">
        <f>C54-C55-C57-C59-C56-C58</f>
        <v>424.3999999999999</v>
      </c>
      <c r="D60" s="22">
        <f aca="true" t="shared" si="13" ref="D60:AD60">D54-D55-D57-D59-D56-D58</f>
        <v>0</v>
      </c>
      <c r="E60" s="22">
        <f t="shared" si="13"/>
        <v>408.1</v>
      </c>
      <c r="F60" s="22">
        <f t="shared" si="13"/>
        <v>14.5</v>
      </c>
      <c r="G60" s="22">
        <f t="shared" si="13"/>
        <v>0</v>
      </c>
      <c r="H60" s="22">
        <f t="shared" si="13"/>
        <v>5.1</v>
      </c>
      <c r="I60" s="22">
        <f t="shared" si="13"/>
        <v>35.19999999999995</v>
      </c>
      <c r="J60" s="22">
        <f t="shared" si="13"/>
        <v>7</v>
      </c>
      <c r="K60" s="22">
        <f t="shared" si="13"/>
        <v>0</v>
      </c>
      <c r="L60" s="22">
        <f t="shared" si="13"/>
        <v>53.7</v>
      </c>
      <c r="M60" s="22">
        <f t="shared" si="13"/>
        <v>51.9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575.5</v>
      </c>
      <c r="AG60" s="22">
        <f>AG54-AG55-AG57-AG59-AG56-AG58</f>
        <v>1037.8000000000006</v>
      </c>
    </row>
    <row r="61" spans="1:33" ht="15" customHeight="1">
      <c r="A61" s="4" t="s">
        <v>10</v>
      </c>
      <c r="B61" s="22">
        <v>69.9</v>
      </c>
      <c r="C61" s="22">
        <v>95.9</v>
      </c>
      <c r="D61" s="22"/>
      <c r="E61" s="22"/>
      <c r="F61" s="22">
        <v>5.3</v>
      </c>
      <c r="G61" s="22">
        <v>62.1</v>
      </c>
      <c r="H61" s="22"/>
      <c r="I61" s="22"/>
      <c r="J61" s="26">
        <v>8.7</v>
      </c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76.10000000000001</v>
      </c>
      <c r="AG61" s="22">
        <f aca="true" t="shared" si="15" ref="AG61:AG67">B61+C61-AF61</f>
        <v>89.7</v>
      </c>
    </row>
    <row r="62" spans="1:33" ht="15" customHeight="1">
      <c r="A62" s="4" t="s">
        <v>11</v>
      </c>
      <c r="B62" s="22">
        <v>1405.5</v>
      </c>
      <c r="C62" s="22">
        <v>376.6</v>
      </c>
      <c r="D62" s="22"/>
      <c r="E62" s="22"/>
      <c r="F62" s="22">
        <v>9.1</v>
      </c>
      <c r="G62" s="22">
        <v>9.3</v>
      </c>
      <c r="H62" s="22"/>
      <c r="I62" s="22">
        <v>297.9</v>
      </c>
      <c r="J62" s="26"/>
      <c r="K62" s="22">
        <v>22</v>
      </c>
      <c r="L62" s="22">
        <v>64.6</v>
      </c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402.9</v>
      </c>
      <c r="AG62" s="22">
        <f t="shared" si="15"/>
        <v>1379.1999999999998</v>
      </c>
    </row>
    <row r="63" spans="1:34" ht="15.75">
      <c r="A63" s="3" t="s">
        <v>5</v>
      </c>
      <c r="B63" s="22">
        <v>767.9</v>
      </c>
      <c r="C63" s="22">
        <v>45.7</v>
      </c>
      <c r="D63" s="22"/>
      <c r="E63" s="22"/>
      <c r="F63" s="22"/>
      <c r="G63" s="22"/>
      <c r="H63" s="22"/>
      <c r="I63" s="22">
        <v>297.9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297.9</v>
      </c>
      <c r="AG63" s="22">
        <f t="shared" si="15"/>
        <v>515.7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18.7</v>
      </c>
      <c r="D65" s="22"/>
      <c r="E65" s="22"/>
      <c r="F65" s="22"/>
      <c r="G65" s="22"/>
      <c r="H65" s="22"/>
      <c r="I65" s="22"/>
      <c r="J65" s="26"/>
      <c r="K65" s="22">
        <v>7.6</v>
      </c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7.6</v>
      </c>
      <c r="AG65" s="22">
        <f t="shared" si="15"/>
        <v>43.1</v>
      </c>
      <c r="AH65" s="6"/>
    </row>
    <row r="66" spans="1:33" ht="15.75">
      <c r="A66" s="3" t="s">
        <v>2</v>
      </c>
      <c r="B66" s="22">
        <v>141.9</v>
      </c>
      <c r="C66" s="22">
        <v>41.9</v>
      </c>
      <c r="D66" s="22"/>
      <c r="E66" s="22"/>
      <c r="F66" s="22">
        <v>7</v>
      </c>
      <c r="G66" s="22">
        <v>0.1</v>
      </c>
      <c r="H66" s="22"/>
      <c r="I66" s="22"/>
      <c r="J66" s="26"/>
      <c r="K66" s="22">
        <v>7.7</v>
      </c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14.8</v>
      </c>
      <c r="AG66" s="22">
        <f t="shared" si="15"/>
        <v>169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>B62-B63-B66-B67-B65-B64</f>
        <v>463.70000000000005</v>
      </c>
      <c r="C68" s="22">
        <f>C62-C63-C66-C67-C65-C64</f>
        <v>270.30000000000007</v>
      </c>
      <c r="D68" s="22">
        <f aca="true" t="shared" si="16" ref="D68:AD68">D62-D63-D66-D67-D65-D64</f>
        <v>0</v>
      </c>
      <c r="E68" s="22">
        <f t="shared" si="16"/>
        <v>0</v>
      </c>
      <c r="F68" s="22">
        <f t="shared" si="16"/>
        <v>2.0999999999999996</v>
      </c>
      <c r="G68" s="22">
        <f t="shared" si="16"/>
        <v>9.200000000000001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6.700000000000001</v>
      </c>
      <c r="L68" s="22">
        <f t="shared" si="16"/>
        <v>64.6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82.6</v>
      </c>
      <c r="AG68" s="22">
        <f>AG62-AG63-AG66-AG67-AG65-AG64</f>
        <v>651.3999999999997</v>
      </c>
    </row>
    <row r="69" spans="1:33" ht="31.5">
      <c r="A69" s="4" t="s">
        <v>32</v>
      </c>
      <c r="B69" s="22">
        <v>1236</v>
      </c>
      <c r="C69" s="22">
        <v>18.5</v>
      </c>
      <c r="D69" s="22"/>
      <c r="E69" s="22"/>
      <c r="F69" s="22"/>
      <c r="G69" s="22">
        <v>7.6</v>
      </c>
      <c r="H69" s="22">
        <v>1124</v>
      </c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1131.6</v>
      </c>
      <c r="AG69" s="30">
        <f aca="true" t="shared" si="17" ref="AG69:AG92">B69+C69-AF69</f>
        <v>122.90000000000009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433.1</v>
      </c>
      <c r="C71" s="28">
        <v>169.6</v>
      </c>
      <c r="D71" s="28"/>
      <c r="E71" s="28"/>
      <c r="F71" s="28">
        <v>568.7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568.7</v>
      </c>
      <c r="AG71" s="30">
        <f t="shared" si="17"/>
        <v>34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826+42</f>
        <v>868</v>
      </c>
      <c r="C72" s="22">
        <v>602.3</v>
      </c>
      <c r="D72" s="22"/>
      <c r="E72" s="22"/>
      <c r="F72" s="22">
        <v>16.5</v>
      </c>
      <c r="G72" s="22">
        <v>5.2</v>
      </c>
      <c r="H72" s="22"/>
      <c r="I72" s="22">
        <v>41.9</v>
      </c>
      <c r="J72" s="26">
        <v>91.2</v>
      </c>
      <c r="K72" s="22"/>
      <c r="L72" s="22">
        <v>5</v>
      </c>
      <c r="M72" s="22">
        <v>49.4</v>
      </c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209.20000000000002</v>
      </c>
      <c r="AG72" s="30">
        <f t="shared" si="17"/>
        <v>1261.1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16.8</v>
      </c>
    </row>
    <row r="74" spans="1:33" ht="15" customHeight="1">
      <c r="A74" s="3" t="s">
        <v>2</v>
      </c>
      <c r="B74" s="22">
        <f>210.2+42</f>
        <v>252.2</v>
      </c>
      <c r="C74" s="22">
        <v>62.2</v>
      </c>
      <c r="D74" s="22"/>
      <c r="E74" s="22"/>
      <c r="F74" s="22"/>
      <c r="G74" s="22"/>
      <c r="H74" s="22"/>
      <c r="I74" s="22">
        <v>0.3</v>
      </c>
      <c r="J74" s="26">
        <v>78.6</v>
      </c>
      <c r="K74" s="22"/>
      <c r="L74" s="22"/>
      <c r="M74" s="22">
        <v>37.4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116.29999999999998</v>
      </c>
      <c r="AG74" s="30">
        <f t="shared" si="17"/>
        <v>198.1</v>
      </c>
    </row>
    <row r="75" spans="1:33" ht="15" customHeight="1">
      <c r="A75" s="3" t="s">
        <v>17</v>
      </c>
      <c r="B75" s="22">
        <v>77.2</v>
      </c>
      <c r="C75" s="22">
        <v>74.5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151.7</v>
      </c>
    </row>
    <row r="76" spans="1:33" s="11" customFormat="1" ht="31.5">
      <c r="A76" s="12" t="s">
        <v>21</v>
      </c>
      <c r="B76" s="22">
        <v>98.3</v>
      </c>
      <c r="C76" s="22">
        <v>122</v>
      </c>
      <c r="D76" s="22"/>
      <c r="E76" s="28"/>
      <c r="F76" s="28"/>
      <c r="G76" s="28"/>
      <c r="H76" s="28">
        <v>5.7</v>
      </c>
      <c r="I76" s="28"/>
      <c r="J76" s="29">
        <v>31.9</v>
      </c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37.6</v>
      </c>
      <c r="AG76" s="30">
        <f t="shared" si="17"/>
        <v>182.70000000000002</v>
      </c>
    </row>
    <row r="77" spans="1:33" s="11" customFormat="1" ht="15.75">
      <c r="A77" s="3" t="s">
        <v>5</v>
      </c>
      <c r="B77" s="22">
        <v>72</v>
      </c>
      <c r="C77" s="22">
        <v>0.6</v>
      </c>
      <c r="D77" s="22"/>
      <c r="E77" s="28"/>
      <c r="F77" s="28"/>
      <c r="G77" s="28"/>
      <c r="H77" s="28"/>
      <c r="I77" s="28"/>
      <c r="J77" s="29">
        <v>31.9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31.9</v>
      </c>
      <c r="AG77" s="30">
        <f t="shared" si="17"/>
        <v>40.699999999999996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4.9</v>
      </c>
      <c r="C80" s="22">
        <v>6.5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11.1</v>
      </c>
    </row>
    <row r="81" spans="1:33" s="11" customFormat="1" ht="15.75">
      <c r="A81" s="12" t="s">
        <v>36</v>
      </c>
      <c r="B81" s="22">
        <v>20.7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2200</v>
      </c>
      <c r="C89" s="22">
        <v>1115.6</v>
      </c>
      <c r="D89" s="22"/>
      <c r="E89" s="22">
        <v>105.3</v>
      </c>
      <c r="F89" s="22"/>
      <c r="G89" s="22"/>
      <c r="H89" s="22">
        <v>21.7</v>
      </c>
      <c r="I89" s="22"/>
      <c r="J89" s="22">
        <v>331.5</v>
      </c>
      <c r="K89" s="22">
        <v>41.9</v>
      </c>
      <c r="L89" s="22"/>
      <c r="M89" s="22">
        <v>106.9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607.3</v>
      </c>
      <c r="AG89" s="22">
        <f t="shared" si="17"/>
        <v>2708.3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805.6</v>
      </c>
      <c r="AG90" s="22">
        <f t="shared" si="17"/>
        <v>1611.2000000000003</v>
      </c>
      <c r="AH90" s="11"/>
    </row>
    <row r="91" spans="1:34" ht="15.75">
      <c r="A91" s="4" t="s">
        <v>28</v>
      </c>
      <c r="B91" s="22">
        <v>833.3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2500</v>
      </c>
      <c r="AH91" s="11"/>
    </row>
    <row r="92" spans="1:34" ht="15.75">
      <c r="A92" s="4" t="s">
        <v>44</v>
      </c>
      <c r="B92" s="22">
        <v>545.5</v>
      </c>
      <c r="C92" s="22">
        <v>0</v>
      </c>
      <c r="D92" s="22"/>
      <c r="E92" s="22"/>
      <c r="F92" s="22"/>
      <c r="G92" s="22"/>
      <c r="H92" s="22"/>
      <c r="I92" s="22">
        <v>545.5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545.5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>B10+B15+B24+B33+B47+B52+B54+B61+B62+B69+B71+B72+B76+B81+B82+B83+B88+B89+B90+B91+B40+B92+B70</f>
        <v>91354.70000000004</v>
      </c>
      <c r="C94" s="42">
        <f>C10+C15+C24+C33+C47+C52+C54+C61+C62+C69+C71+C72+C76+C81+C82+C83+C88+C89+C90+C91+C40+C92+C70</f>
        <v>24154.599999999995</v>
      </c>
      <c r="D94" s="42">
        <f aca="true" t="shared" si="18" ref="D94:Y94">D10+D15+D24+D33+D47+D52+D54+D61+D62+D69+D71+D72+D76+D81+D82+D83+D88+D89+D90+D91+D40+D92+D70</f>
        <v>1841.3000000000002</v>
      </c>
      <c r="E94" s="42">
        <f t="shared" si="18"/>
        <v>1577.3</v>
      </c>
      <c r="F94" s="42">
        <f t="shared" si="18"/>
        <v>2375.8999999999996</v>
      </c>
      <c r="G94" s="42">
        <f t="shared" si="18"/>
        <v>133.29999999999998</v>
      </c>
      <c r="H94" s="42">
        <f t="shared" si="18"/>
        <v>2922.9999999999995</v>
      </c>
      <c r="I94" s="42">
        <f t="shared" si="18"/>
        <v>3589.3</v>
      </c>
      <c r="J94" s="42">
        <f t="shared" si="18"/>
        <v>13696</v>
      </c>
      <c r="K94" s="42">
        <f t="shared" si="18"/>
        <v>10825.7</v>
      </c>
      <c r="L94" s="42">
        <f t="shared" si="18"/>
        <v>2187</v>
      </c>
      <c r="M94" s="42">
        <f t="shared" si="18"/>
        <v>667.4</v>
      </c>
      <c r="N94" s="42">
        <f t="shared" si="18"/>
        <v>0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39816.19999999999</v>
      </c>
      <c r="AG94" s="58">
        <f>AG10+AG15+AG24+AG33+AG47+AG52+AG54+AG61+AG62+AG69+AG71+AG72+AG76+AG81+AG82+AG83+AG88+AG89+AG90+AG91+AG70+AG40+AG92</f>
        <v>75693.09999999999</v>
      </c>
    </row>
    <row r="95" spans="1:33" ht="15.75">
      <c r="A95" s="3" t="s">
        <v>5</v>
      </c>
      <c r="B95" s="22">
        <f>B11+B17+B26+B34+B55+B63+B73+B41+B77+B48</f>
        <v>47226.100000000006</v>
      </c>
      <c r="C95" s="22">
        <f>C11+C17+C26+C34+C55+C63+C73+C41+C77+C48</f>
        <v>2479.7000000000003</v>
      </c>
      <c r="D95" s="22">
        <f aca="true" t="shared" si="19" ref="D95:AD95">D11+D17+D26+D34+D55+D63+D73+D41+D77+D48</f>
        <v>29</v>
      </c>
      <c r="E95" s="22">
        <f t="shared" si="19"/>
        <v>142.9</v>
      </c>
      <c r="F95" s="22">
        <f t="shared" si="19"/>
        <v>22.1</v>
      </c>
      <c r="G95" s="22">
        <f t="shared" si="19"/>
        <v>1.4</v>
      </c>
      <c r="H95" s="22">
        <f t="shared" si="19"/>
        <v>1.9</v>
      </c>
      <c r="I95" s="22">
        <f t="shared" si="19"/>
        <v>1655.5</v>
      </c>
      <c r="J95" s="22">
        <f t="shared" si="19"/>
        <v>10865.999999999998</v>
      </c>
      <c r="K95" s="22">
        <f t="shared" si="19"/>
        <v>6801.8</v>
      </c>
      <c r="L95" s="22">
        <f t="shared" si="19"/>
        <v>174.20000000000002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19694.8</v>
      </c>
      <c r="AG95" s="27">
        <f>B95+C95-AF95</f>
        <v>30011.000000000004</v>
      </c>
    </row>
    <row r="96" spans="1:33" ht="15.75">
      <c r="A96" s="3" t="s">
        <v>2</v>
      </c>
      <c r="B96" s="22">
        <f>B12+B20+B29+B36+B57+B66+B44+B80+B74+B53</f>
        <v>15122.599999999999</v>
      </c>
      <c r="C96" s="22">
        <f>C12+C20+C29+C36+C57+C66+C44+C80+C74+C53</f>
        <v>10632.5</v>
      </c>
      <c r="D96" s="22">
        <f aca="true" t="shared" si="20" ref="D96:AD96">D12+D20+D29+D36+D57+D66+D44+D80+D74+D53</f>
        <v>13.6</v>
      </c>
      <c r="E96" s="22">
        <f t="shared" si="20"/>
        <v>567.3</v>
      </c>
      <c r="F96" s="22">
        <f t="shared" si="20"/>
        <v>1185.2</v>
      </c>
      <c r="G96" s="22">
        <f t="shared" si="20"/>
        <v>26.1</v>
      </c>
      <c r="H96" s="22">
        <f t="shared" si="20"/>
        <v>294.7</v>
      </c>
      <c r="I96" s="22">
        <f t="shared" si="20"/>
        <v>2</v>
      </c>
      <c r="J96" s="22">
        <f t="shared" si="20"/>
        <v>1748.1999999999998</v>
      </c>
      <c r="K96" s="22">
        <f t="shared" si="20"/>
        <v>2188.5</v>
      </c>
      <c r="L96" s="22">
        <f t="shared" si="20"/>
        <v>1679.7</v>
      </c>
      <c r="M96" s="22">
        <f t="shared" si="20"/>
        <v>313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8018.299999999999</v>
      </c>
      <c r="AG96" s="27">
        <f>B96+C96-AF96</f>
        <v>17736.8</v>
      </c>
    </row>
    <row r="97" spans="1:33" ht="15.75">
      <c r="A97" s="3" t="s">
        <v>3</v>
      </c>
      <c r="B97" s="22">
        <f>B18+B27+B42+B64+B78</f>
        <v>2319.7</v>
      </c>
      <c r="C97" s="22">
        <f>C18+C27+C42+C64+C78</f>
        <v>305.20000000000005</v>
      </c>
      <c r="D97" s="22">
        <f aca="true" t="shared" si="21" ref="D97:AA97">D18+D27+D42+D64+D78</f>
        <v>0</v>
      </c>
      <c r="E97" s="22">
        <f t="shared" si="21"/>
        <v>12.4</v>
      </c>
      <c r="F97" s="22">
        <f t="shared" si="21"/>
        <v>249.4</v>
      </c>
      <c r="G97" s="22">
        <f t="shared" si="21"/>
        <v>0</v>
      </c>
      <c r="H97" s="22">
        <f t="shared" si="21"/>
        <v>61.7</v>
      </c>
      <c r="I97" s="22">
        <f t="shared" si="21"/>
        <v>0</v>
      </c>
      <c r="J97" s="22">
        <f t="shared" si="21"/>
        <v>2.9</v>
      </c>
      <c r="K97" s="22">
        <f t="shared" si="21"/>
        <v>748.1</v>
      </c>
      <c r="L97" s="22">
        <f t="shared" si="21"/>
        <v>0</v>
      </c>
      <c r="M97" s="22">
        <f t="shared" si="21"/>
        <v>0.5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1075</v>
      </c>
      <c r="AG97" s="27">
        <f>B97+C97-AF97</f>
        <v>1549.8999999999996</v>
      </c>
    </row>
    <row r="98" spans="1:33" ht="15.75">
      <c r="A98" s="3" t="s">
        <v>1</v>
      </c>
      <c r="B98" s="22">
        <f>B19+B28+B65+B35+B43+B56+B79</f>
        <v>4227.9</v>
      </c>
      <c r="C98" s="22">
        <f>C19+C28+C65+C35+C43+C56+C79</f>
        <v>2851.3999999999996</v>
      </c>
      <c r="D98" s="22">
        <f aca="true" t="shared" si="22" ref="D98:AD98">D19+D28+D65+D35+D43+D56+D79</f>
        <v>262.4</v>
      </c>
      <c r="E98" s="22">
        <f t="shared" si="22"/>
        <v>2.5</v>
      </c>
      <c r="F98" s="22">
        <f t="shared" si="22"/>
        <v>197</v>
      </c>
      <c r="G98" s="22">
        <f t="shared" si="22"/>
        <v>0</v>
      </c>
      <c r="H98" s="22">
        <f t="shared" si="22"/>
        <v>13</v>
      </c>
      <c r="I98" s="22">
        <f t="shared" si="22"/>
        <v>0</v>
      </c>
      <c r="J98" s="22">
        <f t="shared" si="22"/>
        <v>554.9</v>
      </c>
      <c r="K98" s="22">
        <f t="shared" si="22"/>
        <v>272.40000000000003</v>
      </c>
      <c r="L98" s="22">
        <f t="shared" si="22"/>
        <v>131</v>
      </c>
      <c r="M98" s="22">
        <f t="shared" si="22"/>
        <v>84.2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1517.4</v>
      </c>
      <c r="AG98" s="27">
        <f>B98+C98-AF98</f>
        <v>5561.9</v>
      </c>
    </row>
    <row r="99" spans="1:33" ht="15.75">
      <c r="A99" s="3" t="s">
        <v>17</v>
      </c>
      <c r="B99" s="22">
        <f>B21+B30+B49+B37+B58+B13+B75</f>
        <v>2186.6999999999994</v>
      </c>
      <c r="C99" s="22">
        <f>C21+C30+C49+C37+C58+C13+C75</f>
        <v>746</v>
      </c>
      <c r="D99" s="22">
        <f aca="true" t="shared" si="23" ref="D99:AD99">D21+D30+D49+D37+D58+D13+D75</f>
        <v>0</v>
      </c>
      <c r="E99" s="22">
        <f t="shared" si="23"/>
        <v>18</v>
      </c>
      <c r="F99" s="22">
        <f t="shared" si="23"/>
        <v>0</v>
      </c>
      <c r="G99" s="22">
        <f t="shared" si="23"/>
        <v>0</v>
      </c>
      <c r="H99" s="22">
        <f t="shared" si="23"/>
        <v>31.2</v>
      </c>
      <c r="I99" s="22">
        <f t="shared" si="23"/>
        <v>40.6</v>
      </c>
      <c r="J99" s="22">
        <f t="shared" si="23"/>
        <v>20.3</v>
      </c>
      <c r="K99" s="22">
        <f t="shared" si="23"/>
        <v>559.4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669.5</v>
      </c>
      <c r="AG99" s="27">
        <f>B99+C99-AF99</f>
        <v>2263.1999999999994</v>
      </c>
    </row>
    <row r="100" spans="1:33" ht="12.75">
      <c r="A100" s="1" t="s">
        <v>41</v>
      </c>
      <c r="B100" s="2">
        <f aca="true" t="shared" si="24" ref="B100:U100">B94-B95-B96-B97-B98-B99</f>
        <v>20271.700000000037</v>
      </c>
      <c r="C100" s="2">
        <f t="shared" si="24"/>
        <v>7139.799999999994</v>
      </c>
      <c r="D100" s="2">
        <f t="shared" si="24"/>
        <v>1536.3000000000002</v>
      </c>
      <c r="E100" s="2">
        <f t="shared" si="24"/>
        <v>834.1999999999999</v>
      </c>
      <c r="F100" s="2">
        <f t="shared" si="24"/>
        <v>722.1999999999997</v>
      </c>
      <c r="G100" s="2">
        <f t="shared" si="24"/>
        <v>105.79999999999998</v>
      </c>
      <c r="H100" s="2">
        <f t="shared" si="24"/>
        <v>2520.5</v>
      </c>
      <c r="I100" s="2">
        <f t="shared" si="24"/>
        <v>1891.2000000000003</v>
      </c>
      <c r="J100" s="2">
        <f t="shared" si="24"/>
        <v>503.7000000000019</v>
      </c>
      <c r="K100" s="2">
        <f t="shared" si="24"/>
        <v>255.50000000000057</v>
      </c>
      <c r="L100" s="2">
        <f t="shared" si="24"/>
        <v>202.0999999999999</v>
      </c>
      <c r="M100" s="2">
        <f t="shared" si="24"/>
        <v>269.7</v>
      </c>
      <c r="N100" s="2">
        <f t="shared" si="24"/>
        <v>0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8841.199999999992</v>
      </c>
      <c r="AG100" s="2">
        <f>AG94-AG95-AG96-AG97-AG98-AG99</f>
        <v>18570.299999999992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2016-03-15T08:28:32Z</cp:lastPrinted>
  <dcterms:created xsi:type="dcterms:W3CDTF">2002-11-05T08:53:00Z</dcterms:created>
  <dcterms:modified xsi:type="dcterms:W3CDTF">2016-03-16T06:35:48Z</dcterms:modified>
  <cp:category/>
  <cp:version/>
  <cp:contentType/>
  <cp:contentStatus/>
</cp:coreProperties>
</file>